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7120" windowHeight="11400" tabRatio="509" activeTab="4"/>
  </bookViews>
  <sheets>
    <sheet name="Raw Data" sheetId="1" r:id="rId1"/>
    <sheet name="Upper Jaw" sheetId="2" r:id="rId2"/>
    <sheet name="Lower Jaw" sheetId="3" r:id="rId3"/>
    <sheet name="Total Mouth" sheetId="4" r:id="rId4"/>
    <sheet name="Summary " sheetId="5" r:id="rId5"/>
  </sheets>
  <definedNames>
    <definedName name="_xlnm.Print_Area" localSheetId="2">'Lower Jaw'!$A$1:$AF$74</definedName>
    <definedName name="_xlnm.Print_Area" localSheetId="1">'Upper Jaw'!$A$1:$Y$75</definedName>
  </definedNames>
  <calcPr fullCalcOnLoad="1"/>
</workbook>
</file>

<file path=xl/sharedStrings.xml><?xml version="1.0" encoding="utf-8"?>
<sst xmlns="http://schemas.openxmlformats.org/spreadsheetml/2006/main" count="1430" uniqueCount="103">
  <si>
    <t>Differences for Test Grp</t>
  </si>
  <si>
    <t xml:space="preserve">Difference in Means = </t>
  </si>
  <si>
    <t>Lower bound:</t>
  </si>
  <si>
    <t>Upper bound:</t>
  </si>
  <si>
    <t>Mean Change in Total Plaque Score:</t>
  </si>
  <si>
    <t>applied to verify the significance of the difference. This resulted in a z = 4.265, which has a</t>
  </si>
  <si>
    <t>Although the t-test is robust to such departures, the nonparametric Mann-Whitney U test was</t>
  </si>
  <si>
    <t>p-value &lt; .000001 and thus is still highly significant.</t>
  </si>
  <si>
    <t>Note 1:</t>
  </si>
  <si>
    <t xml:space="preserve">Levene's test for homogeneity of variance was significant at p &lt; .001. </t>
  </si>
  <si>
    <t>Note 2:</t>
  </si>
  <si>
    <t>The difference scores for the test group departed significantly (p = .003) from normality.</t>
  </si>
  <si>
    <t xml:space="preserve">This called for the application of the Welch-Satterthwaite degrees of freedom correction, which </t>
  </si>
  <si>
    <t>resulted in df = 18 and a 2-tailed p &lt; .00001, which was still highly significant.</t>
  </si>
  <si>
    <t>Total Change for Test Grp</t>
  </si>
  <si>
    <t>Total Changes (test and control)</t>
  </si>
  <si>
    <t>Total Changes for Control Grp</t>
  </si>
  <si>
    <t>Changes</t>
  </si>
  <si>
    <t>28 Days Total Mouth</t>
  </si>
  <si>
    <t>28 Days Lower Jaw</t>
  </si>
  <si>
    <t>28 Days Raw Data</t>
  </si>
  <si>
    <t>Day 0 Scoring</t>
  </si>
  <si>
    <t xml:space="preserve"> Day 29 Scoring</t>
  </si>
  <si>
    <t>Day 29 Scoring</t>
  </si>
  <si>
    <t>Total Study Dates for 36 subjects: January 31, 2011-March 7, 2011</t>
  </si>
  <si>
    <t>Total Mouth Changes</t>
  </si>
  <si>
    <t xml:space="preserve">Total Changes = </t>
  </si>
  <si>
    <t>plaque changes</t>
  </si>
  <si>
    <t>Total changes:</t>
  </si>
  <si>
    <t>Independent Groups
 t-Test of
Mean Changes</t>
  </si>
  <si>
    <t xml:space="preserve">Standard Error of Difference = </t>
  </si>
  <si>
    <t>CONTROL SUBJECTS</t>
  </si>
  <si>
    <t>TEST SUBJECTS</t>
  </si>
  <si>
    <t>Cats</t>
  </si>
  <si>
    <t>Number</t>
  </si>
  <si>
    <t>Condition</t>
  </si>
  <si>
    <t>Trial #1</t>
  </si>
  <si>
    <t>Test Subjects: Client owned cats from population of cats presented to a private practice for dental examination during February 2011 National Pet Dental awareness Month</t>
  </si>
  <si>
    <t>e practice for dental examination during February 2011 National Pet Dental Awareness Month</t>
  </si>
  <si>
    <t>N</t>
  </si>
  <si>
    <t>MEAN</t>
  </si>
  <si>
    <t>SD</t>
  </si>
  <si>
    <t>sqrt of n</t>
  </si>
  <si>
    <t>LOWER JAW</t>
  </si>
  <si>
    <t>UPPER JAW</t>
  </si>
  <si>
    <t>% improvement</t>
  </si>
  <si>
    <t xml:space="preserve">Total Test Subjects: </t>
  </si>
  <si>
    <t xml:space="preserve">Total Test Controls: </t>
  </si>
  <si>
    <t>Test Subjects:</t>
  </si>
  <si>
    <t>Control Subjects:</t>
  </si>
  <si>
    <t>Upper Jaw</t>
  </si>
  <si>
    <t>Lower Jaw</t>
  </si>
  <si>
    <t>Combined Upper and Lower Jaws</t>
  </si>
  <si>
    <t>% Effectivity:</t>
  </si>
  <si>
    <t>Test</t>
  </si>
  <si>
    <t>Control</t>
  </si>
  <si>
    <t>Plaque points used:</t>
  </si>
  <si>
    <t>0 = no plaque</t>
  </si>
  <si>
    <t>1 = less than 1/3 plaque</t>
  </si>
  <si>
    <t>2 = 1/3 to 2/3 with plaque</t>
  </si>
  <si>
    <t>3 = more than 2/3 with plaque</t>
  </si>
  <si>
    <t>Test (Treated)</t>
  </si>
  <si>
    <t>n</t>
  </si>
  <si>
    <t>mean</t>
  </si>
  <si>
    <t>sd</t>
  </si>
  <si>
    <t>mode</t>
  </si>
  <si>
    <t>Control (not treated)</t>
  </si>
  <si>
    <t>*an Effect Size value of 0.5 represents a Moderate,  and 0.8 a Large statistical and clinical difference between the two groups.</t>
  </si>
  <si>
    <t>Std Error of Mean (SEM)</t>
  </si>
  <si>
    <t>Lower 95% conf. limit</t>
  </si>
  <si>
    <t>Upper 95% conf. Limit</t>
  </si>
  <si>
    <t>min</t>
  </si>
  <si>
    <t>max</t>
  </si>
  <si>
    <t>median (50th percentile)</t>
  </si>
  <si>
    <t>two-tailed p</t>
  </si>
  <si>
    <t>t</t>
  </si>
  <si>
    <t>df</t>
  </si>
  <si>
    <t>The 95% confidence interval of the difference :</t>
  </si>
  <si>
    <t>RC</t>
  </si>
  <si>
    <t>RP3</t>
  </si>
  <si>
    <t>RP4</t>
  </si>
  <si>
    <t>LC</t>
  </si>
  <si>
    <t>LP3</t>
  </si>
  <si>
    <t>LP4</t>
  </si>
  <si>
    <t>RM1</t>
  </si>
  <si>
    <t>LM1</t>
  </si>
  <si>
    <t>Healthy Mouth</t>
  </si>
  <si>
    <t>Control Subjects</t>
  </si>
  <si>
    <t>Test Subjects</t>
  </si>
  <si>
    <t xml:space="preserve">VOHC % Reduction: </t>
  </si>
  <si>
    <t>Sum</t>
  </si>
  <si>
    <t>Mean</t>
  </si>
  <si>
    <t>Mean =</t>
  </si>
  <si>
    <t>SD =</t>
  </si>
  <si>
    <t>Total Mouth</t>
  </si>
  <si>
    <t>Total Points =</t>
  </si>
  <si>
    <t>Cat Number:</t>
  </si>
  <si>
    <t>Test (Treated):</t>
  </si>
  <si>
    <t>Total</t>
  </si>
  <si>
    <t>Differences</t>
  </si>
  <si>
    <t>in Totals</t>
  </si>
  <si>
    <t>Total Differences (test and control)</t>
  </si>
  <si>
    <t>Differences for Control Grp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</si>
</sst>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.00000"/>
    <numFmt numFmtId="174" formatCode="[$-409]d\-mmm\-yy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6" fillId="0" borderId="3" applyNumberFormat="0" applyFill="0" applyAlignment="0" applyProtection="0"/>
    <xf numFmtId="0" fontId="29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/>
    </xf>
    <xf numFmtId="9" fontId="0" fillId="0" borderId="0" xfId="60" applyFont="1" applyAlignment="1">
      <alignment/>
    </xf>
    <xf numFmtId="0" fontId="0" fillId="24" borderId="17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18" xfId="0" applyFill="1" applyBorder="1" applyAlignment="1">
      <alignment/>
    </xf>
    <xf numFmtId="0" fontId="4" fillId="0" borderId="19" xfId="0" applyFont="1" applyBorder="1" applyAlignment="1">
      <alignment horizontal="center" vertical="center"/>
    </xf>
    <xf numFmtId="9" fontId="6" fillId="0" borderId="0" xfId="60" applyFont="1" applyBorder="1" applyAlignment="1">
      <alignment/>
    </xf>
    <xf numFmtId="0" fontId="0" fillId="24" borderId="17" xfId="0" applyFill="1" applyBorder="1" applyAlignment="1">
      <alignment horizontal="left"/>
    </xf>
    <xf numFmtId="0" fontId="11" fillId="24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2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25" xfId="0" applyBorder="1" applyAlignment="1">
      <alignment horizontal="right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0" fillId="0" borderId="0" xfId="0" applyFont="1" applyAlignment="1">
      <alignment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25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0" fillId="0" borderId="32" xfId="0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8" fontId="1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horizontal="right" wrapText="1"/>
    </xf>
    <xf numFmtId="9" fontId="0" fillId="0" borderId="17" xfId="60" applyFont="1" applyBorder="1" applyAlignment="1">
      <alignment/>
    </xf>
    <xf numFmtId="9" fontId="0" fillId="0" borderId="17" xfId="0" applyNumberFormat="1" applyBorder="1" applyAlignment="1">
      <alignment/>
    </xf>
    <xf numFmtId="0" fontId="7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73" fontId="15" fillId="0" borderId="0" xfId="57" applyNumberFormat="1" applyFont="1" applyBorder="1" applyAlignment="1">
      <alignment horizontal="right" vertical="top"/>
      <protection/>
    </xf>
    <xf numFmtId="0" fontId="0" fillId="0" borderId="33" xfId="0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33" xfId="0" applyFill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6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6" fontId="4" fillId="0" borderId="34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7" fontId="4" fillId="0" borderId="34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34" xfId="0" applyNumberFormat="1" applyFont="1" applyBorder="1" applyAlignment="1" quotePrefix="1">
      <alignment/>
    </xf>
    <xf numFmtId="0" fontId="0" fillId="0" borderId="0" xfId="0" applyFont="1" applyAlignment="1">
      <alignment horizontal="center"/>
    </xf>
    <xf numFmtId="0" fontId="7" fillId="24" borderId="35" xfId="0" applyFont="1" applyFill="1" applyBorder="1" applyAlignment="1">
      <alignment horizontal="left" vertical="top" wrapText="1"/>
    </xf>
    <xf numFmtId="0" fontId="7" fillId="24" borderId="36" xfId="0" applyFont="1" applyFill="1" applyBorder="1" applyAlignment="1">
      <alignment horizontal="left" vertical="top" wrapText="1"/>
    </xf>
    <xf numFmtId="0" fontId="7" fillId="24" borderId="37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25" borderId="4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 horizontal="right"/>
    </xf>
    <xf numFmtId="0" fontId="2" fillId="0" borderId="0" xfId="0" applyFont="1" applyAlignment="1">
      <alignment horizontal="right" wrapText="1"/>
    </xf>
    <xf numFmtId="9" fontId="4" fillId="0" borderId="0" xfId="60" applyFont="1" applyBorder="1" applyAlignment="1">
      <alignment vertical="center"/>
    </xf>
    <xf numFmtId="14" fontId="0" fillId="0" borderId="0" xfId="0" applyNumberFormat="1" applyFill="1" applyBorder="1" applyAlignment="1" quotePrefix="1">
      <alignment/>
    </xf>
    <xf numFmtId="0" fontId="5" fillId="0" borderId="0" xfId="0" applyFont="1" applyFill="1" applyBorder="1" applyAlignment="1">
      <alignment horizontal="center"/>
    </xf>
    <xf numFmtId="0" fontId="0" fillId="0" borderId="46" xfId="0" applyBorder="1" applyAlignment="1">
      <alignment horizontal="right"/>
    </xf>
    <xf numFmtId="1" fontId="0" fillId="0" borderId="1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4" fillId="0" borderId="0" xfId="60" applyFont="1" applyFill="1" applyBorder="1" applyAlignment="1">
      <alignment vertical="center"/>
    </xf>
    <xf numFmtId="167" fontId="0" fillId="0" borderId="0" xfId="0" applyNumberFormat="1" applyAlignment="1">
      <alignment/>
    </xf>
    <xf numFmtId="0" fontId="6" fillId="0" borderId="33" xfId="0" applyFont="1" applyBorder="1" applyAlignment="1">
      <alignment/>
    </xf>
    <xf numFmtId="0" fontId="0" fillId="0" borderId="31" xfId="0" applyBorder="1" applyAlignment="1">
      <alignment horizontal="right"/>
    </xf>
    <xf numFmtId="0" fontId="0" fillId="0" borderId="0" xfId="0" applyAlignment="1" quotePrefix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2" fillId="25" borderId="0" xfId="0" applyFont="1" applyFill="1" applyAlignment="1">
      <alignment/>
    </xf>
    <xf numFmtId="0" fontId="0" fillId="2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center"/>
    </xf>
    <xf numFmtId="0" fontId="2" fillId="17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4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6" fillId="0" borderId="0" xfId="0" applyFont="1" applyFill="1" applyAlignment="1">
      <alignment/>
    </xf>
    <xf numFmtId="166" fontId="4" fillId="0" borderId="21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2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/>
    </xf>
    <xf numFmtId="166" fontId="0" fillId="0" borderId="0" xfId="0" applyNumberFormat="1" applyFont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26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5" borderId="4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8" fontId="13" fillId="0" borderId="0" xfId="0" applyNumberFormat="1" applyFont="1" applyFill="1" applyBorder="1" applyAlignment="1">
      <alignment horizontal="center"/>
    </xf>
    <xf numFmtId="168" fontId="6" fillId="26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5" fontId="6" fillId="0" borderId="0" xfId="0" applyNumberFormat="1" applyFont="1" applyAlignment="1">
      <alignment horizontal="center"/>
    </xf>
    <xf numFmtId="0" fontId="19" fillId="17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19" fillId="25" borderId="0" xfId="0" applyFont="1" applyFill="1" applyAlignment="1">
      <alignment horizontal="center"/>
    </xf>
    <xf numFmtId="0" fontId="6" fillId="0" borderId="48" xfId="0" applyFont="1" applyBorder="1" applyAlignment="1">
      <alignment horizontal="center"/>
    </xf>
    <xf numFmtId="0" fontId="5" fillId="25" borderId="49" xfId="0" applyFont="1" applyFill="1" applyBorder="1" applyAlignment="1">
      <alignment horizontal="center"/>
    </xf>
    <xf numFmtId="0" fontId="5" fillId="25" borderId="50" xfId="0" applyFont="1" applyFill="1" applyBorder="1" applyAlignment="1">
      <alignment horizontal="center"/>
    </xf>
    <xf numFmtId="0" fontId="5" fillId="25" borderId="38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25" borderId="42" xfId="0" applyFont="1" applyFill="1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7" fillId="24" borderId="17" xfId="0" applyFont="1" applyFill="1" applyBorder="1" applyAlignment="1">
      <alignment horizontal="left" vertical="top" wrapText="1"/>
    </xf>
    <xf numFmtId="0" fontId="7" fillId="24" borderId="0" xfId="0" applyFont="1" applyFill="1" applyBorder="1" applyAlignment="1">
      <alignment horizontal="left" vertical="top" wrapText="1"/>
    </xf>
    <xf numFmtId="0" fontId="7" fillId="24" borderId="18" xfId="0" applyFont="1" applyFill="1" applyBorder="1" applyAlignment="1">
      <alignment horizontal="left" vertical="top" wrapText="1"/>
    </xf>
    <xf numFmtId="9" fontId="4" fillId="0" borderId="40" xfId="60" applyFont="1" applyBorder="1" applyAlignment="1">
      <alignment horizontal="center"/>
    </xf>
    <xf numFmtId="9" fontId="4" fillId="0" borderId="51" xfId="60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9" fontId="4" fillId="0" borderId="0" xfId="60" applyFont="1" applyBorder="1" applyAlignment="1">
      <alignment horizontal="right"/>
    </xf>
    <xf numFmtId="9" fontId="4" fillId="0" borderId="18" xfId="6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24" borderId="35" xfId="0" applyFont="1" applyFill="1" applyBorder="1" applyAlignment="1">
      <alignment horizontal="left" vertical="top" wrapText="1"/>
    </xf>
    <xf numFmtId="0" fontId="7" fillId="24" borderId="36" xfId="0" applyFont="1" applyFill="1" applyBorder="1" applyAlignment="1">
      <alignment horizontal="left" vertical="top" wrapText="1"/>
    </xf>
    <xf numFmtId="0" fontId="7" fillId="24" borderId="37" xfId="0" applyFont="1" applyFill="1" applyBorder="1" applyAlignment="1">
      <alignment horizontal="left" vertical="top" wrapText="1"/>
    </xf>
    <xf numFmtId="14" fontId="0" fillId="0" borderId="48" xfId="0" applyNumberFormat="1" applyBorder="1" applyAlignment="1" quotePrefix="1">
      <alignment horizontal="center"/>
    </xf>
    <xf numFmtId="0" fontId="5" fillId="25" borderId="52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53" xfId="0" applyNumberFormat="1" applyFont="1" applyFill="1" applyBorder="1" applyAlignment="1" quotePrefix="1">
      <alignment horizontal="center"/>
    </xf>
    <xf numFmtId="0" fontId="0" fillId="0" borderId="5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mmary 2nd experi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1"/>
  <sheetViews>
    <sheetView zoomScalePageLayoutView="0" workbookViewId="0" topLeftCell="A1">
      <selection activeCell="O133" sqref="O133:V133"/>
    </sheetView>
  </sheetViews>
  <sheetFormatPr defaultColWidth="8.8515625" defaultRowHeight="12.75"/>
  <cols>
    <col min="1" max="2" width="8.8515625" style="0" customWidth="1"/>
    <col min="3" max="3" width="9.8515625" style="0" customWidth="1"/>
    <col min="4" max="4" width="13.28125" style="0" customWidth="1"/>
    <col min="5" max="5" width="1.8515625" style="0" customWidth="1"/>
    <col min="6" max="13" width="5.28125" style="0" customWidth="1"/>
    <col min="14" max="14" width="1.8515625" style="0" customWidth="1"/>
    <col min="15" max="22" width="5.28125" style="0" customWidth="1"/>
    <col min="23" max="23" width="1.8515625" style="0" customWidth="1"/>
  </cols>
  <sheetData>
    <row r="1" spans="1:23" ht="15">
      <c r="A1" s="165"/>
      <c r="B1" s="166"/>
      <c r="C1" s="167"/>
      <c r="D1" s="166"/>
      <c r="E1" s="165"/>
      <c r="F1" s="215" t="s">
        <v>32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3" ht="12">
      <c r="A2" s="2" t="s">
        <v>32</v>
      </c>
      <c r="B2" s="17"/>
      <c r="C2" s="2"/>
      <c r="D2" s="17"/>
      <c r="E2" s="168"/>
      <c r="N2" s="168"/>
      <c r="W2" s="168"/>
    </row>
    <row r="3" spans="1:23" ht="15">
      <c r="A3" t="s">
        <v>20</v>
      </c>
      <c r="B3" s="17"/>
      <c r="C3" s="2"/>
      <c r="D3" s="17"/>
      <c r="E3" s="168"/>
      <c r="F3" s="212" t="s">
        <v>21</v>
      </c>
      <c r="G3" s="212"/>
      <c r="H3" s="212"/>
      <c r="I3" s="212"/>
      <c r="J3" s="212"/>
      <c r="K3" s="212"/>
      <c r="L3" s="212"/>
      <c r="M3" s="212"/>
      <c r="N3" s="168"/>
      <c r="O3" s="212" t="s">
        <v>22</v>
      </c>
      <c r="P3" s="212"/>
      <c r="Q3" s="212"/>
      <c r="R3" s="212"/>
      <c r="S3" s="212"/>
      <c r="T3" s="212"/>
      <c r="U3" s="212"/>
      <c r="V3" s="212"/>
      <c r="W3" s="168"/>
    </row>
    <row r="4" spans="1:23" ht="15.75" thickBot="1">
      <c r="A4" s="2"/>
      <c r="B4" s="216" t="s">
        <v>33</v>
      </c>
      <c r="C4" s="216"/>
      <c r="D4" s="216"/>
      <c r="E4" s="168"/>
      <c r="F4" s="169"/>
      <c r="G4" s="169"/>
      <c r="H4" s="169"/>
      <c r="I4" s="169"/>
      <c r="J4" s="169"/>
      <c r="K4" s="169"/>
      <c r="L4" s="169"/>
      <c r="M4" s="169"/>
      <c r="N4" s="168"/>
      <c r="O4" s="169"/>
      <c r="P4" s="169"/>
      <c r="Q4" s="169"/>
      <c r="R4" s="169"/>
      <c r="S4" s="169"/>
      <c r="T4" s="169"/>
      <c r="U4" s="169"/>
      <c r="V4" s="169"/>
      <c r="W4" s="168"/>
    </row>
    <row r="5" spans="2:23" ht="15.75" thickBot="1">
      <c r="B5" s="177" t="s">
        <v>34</v>
      </c>
      <c r="C5" s="177"/>
      <c r="D5" s="177" t="s">
        <v>35</v>
      </c>
      <c r="E5" s="168"/>
      <c r="F5" s="211" t="s">
        <v>44</v>
      </c>
      <c r="G5" s="211"/>
      <c r="H5" s="211"/>
      <c r="I5" s="211"/>
      <c r="J5" s="211"/>
      <c r="K5" s="211"/>
      <c r="L5" s="211"/>
      <c r="M5" s="211"/>
      <c r="N5" s="170"/>
      <c r="O5" s="211" t="s">
        <v>44</v>
      </c>
      <c r="P5" s="211"/>
      <c r="Q5" s="211"/>
      <c r="R5" s="211"/>
      <c r="S5" s="211"/>
      <c r="T5" s="211"/>
      <c r="U5" s="211"/>
      <c r="V5" s="211"/>
      <c r="W5" s="170"/>
    </row>
    <row r="6" spans="2:23" ht="13.5" thickTop="1">
      <c r="B6" s="17"/>
      <c r="C6" s="2"/>
      <c r="D6" s="17"/>
      <c r="E6" s="168"/>
      <c r="F6" s="98" t="s">
        <v>78</v>
      </c>
      <c r="G6" s="98" t="s">
        <v>79</v>
      </c>
      <c r="H6" s="98" t="s">
        <v>80</v>
      </c>
      <c r="I6" s="98" t="s">
        <v>81</v>
      </c>
      <c r="J6" s="98" t="s">
        <v>82</v>
      </c>
      <c r="K6" s="98" t="s">
        <v>83</v>
      </c>
      <c r="L6" s="98"/>
      <c r="N6" s="170"/>
      <c r="O6" s="98" t="s">
        <v>78</v>
      </c>
      <c r="P6" s="98" t="s">
        <v>79</v>
      </c>
      <c r="Q6" s="98" t="s">
        <v>80</v>
      </c>
      <c r="R6" s="98" t="s">
        <v>81</v>
      </c>
      <c r="S6" s="98" t="s">
        <v>82</v>
      </c>
      <c r="T6" s="98" t="s">
        <v>83</v>
      </c>
      <c r="U6" s="98"/>
      <c r="V6" s="98"/>
      <c r="W6" s="170"/>
    </row>
    <row r="7" spans="1:23" ht="12">
      <c r="A7" s="96"/>
      <c r="B7" s="17">
        <v>23</v>
      </c>
      <c r="C7" s="178"/>
      <c r="D7" s="122" t="s">
        <v>54</v>
      </c>
      <c r="E7" s="168"/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/>
      <c r="M7" s="8"/>
      <c r="N7" s="171"/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8"/>
      <c r="V7" s="8"/>
      <c r="W7" s="171"/>
    </row>
    <row r="8" spans="2:23" ht="12">
      <c r="B8" s="17"/>
      <c r="C8" s="2"/>
      <c r="D8" s="17"/>
      <c r="E8" s="168"/>
      <c r="F8" s="210" t="s">
        <v>43</v>
      </c>
      <c r="G8" s="210"/>
      <c r="H8" s="210"/>
      <c r="I8" s="210"/>
      <c r="J8" s="210"/>
      <c r="K8" s="210"/>
      <c r="L8" s="210"/>
      <c r="M8" s="210"/>
      <c r="N8" s="170"/>
      <c r="O8" s="210" t="s">
        <v>43</v>
      </c>
      <c r="P8" s="210"/>
      <c r="Q8" s="210"/>
      <c r="R8" s="210"/>
      <c r="S8" s="210"/>
      <c r="T8" s="210"/>
      <c r="U8" s="210"/>
      <c r="V8" s="210"/>
      <c r="W8" s="170"/>
    </row>
    <row r="9" spans="2:23" ht="12.75">
      <c r="B9" s="17"/>
      <c r="C9" s="2"/>
      <c r="D9" s="17"/>
      <c r="E9" s="168"/>
      <c r="F9" s="98" t="s">
        <v>78</v>
      </c>
      <c r="G9" s="98" t="s">
        <v>79</v>
      </c>
      <c r="H9" s="98" t="s">
        <v>80</v>
      </c>
      <c r="I9" s="98" t="s">
        <v>84</v>
      </c>
      <c r="J9" s="98" t="s">
        <v>81</v>
      </c>
      <c r="K9" s="98" t="s">
        <v>82</v>
      </c>
      <c r="L9" s="98" t="s">
        <v>83</v>
      </c>
      <c r="M9" s="98" t="s">
        <v>85</v>
      </c>
      <c r="N9" s="170"/>
      <c r="O9" s="98" t="s">
        <v>78</v>
      </c>
      <c r="P9" s="98" t="s">
        <v>79</v>
      </c>
      <c r="Q9" s="98" t="s">
        <v>80</v>
      </c>
      <c r="R9" s="98" t="s">
        <v>84</v>
      </c>
      <c r="S9" s="98" t="s">
        <v>81</v>
      </c>
      <c r="T9" s="98" t="s">
        <v>82</v>
      </c>
      <c r="U9" s="98" t="s">
        <v>83</v>
      </c>
      <c r="V9" s="98" t="s">
        <v>85</v>
      </c>
      <c r="W9" s="170"/>
    </row>
    <row r="10" spans="2:23" ht="12">
      <c r="B10" s="17"/>
      <c r="C10" s="2"/>
      <c r="D10" s="17"/>
      <c r="E10" s="168"/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171"/>
      <c r="O10" s="76">
        <v>0</v>
      </c>
      <c r="P10" s="76">
        <v>1</v>
      </c>
      <c r="Q10" s="76">
        <v>0</v>
      </c>
      <c r="R10" s="76">
        <v>0</v>
      </c>
      <c r="S10" s="76">
        <v>1</v>
      </c>
      <c r="T10" s="76">
        <v>0</v>
      </c>
      <c r="U10" s="76">
        <v>0</v>
      </c>
      <c r="V10" s="76">
        <v>0</v>
      </c>
      <c r="W10" s="171"/>
    </row>
    <row r="11" spans="2:23" ht="12">
      <c r="B11" s="17"/>
      <c r="C11" s="2"/>
      <c r="D11" s="17"/>
      <c r="E11" s="168"/>
      <c r="F11" s="17"/>
      <c r="G11" s="17"/>
      <c r="H11" s="17"/>
      <c r="I11" s="17"/>
      <c r="J11" s="17"/>
      <c r="K11" s="17"/>
      <c r="L11" s="17"/>
      <c r="M11" s="17"/>
      <c r="N11" s="170"/>
      <c r="O11" s="17"/>
      <c r="P11" s="17"/>
      <c r="Q11" s="17"/>
      <c r="R11" s="17"/>
      <c r="S11" s="17"/>
      <c r="T11" s="17"/>
      <c r="U11" s="17"/>
      <c r="V11" s="17"/>
      <c r="W11" s="170"/>
    </row>
    <row r="12" spans="2:23" ht="12">
      <c r="B12" s="17"/>
      <c r="C12" s="2"/>
      <c r="D12" s="17"/>
      <c r="E12" s="168"/>
      <c r="F12" s="211" t="s">
        <v>44</v>
      </c>
      <c r="G12" s="211"/>
      <c r="H12" s="211"/>
      <c r="I12" s="211"/>
      <c r="J12" s="211"/>
      <c r="K12" s="211"/>
      <c r="L12" s="211"/>
      <c r="M12" s="211"/>
      <c r="N12" s="170"/>
      <c r="O12" s="211" t="s">
        <v>44</v>
      </c>
      <c r="P12" s="211"/>
      <c r="Q12" s="211"/>
      <c r="R12" s="211"/>
      <c r="S12" s="211"/>
      <c r="T12" s="211"/>
      <c r="U12" s="211"/>
      <c r="V12" s="211"/>
      <c r="W12" s="170"/>
    </row>
    <row r="13" spans="2:23" ht="12.75">
      <c r="B13" s="17"/>
      <c r="C13" s="2"/>
      <c r="D13" s="17"/>
      <c r="E13" s="168"/>
      <c r="F13" s="98" t="s">
        <v>78</v>
      </c>
      <c r="G13" s="98" t="s">
        <v>79</v>
      </c>
      <c r="H13" s="98" t="s">
        <v>80</v>
      </c>
      <c r="I13" s="98" t="s">
        <v>81</v>
      </c>
      <c r="J13" s="98" t="s">
        <v>82</v>
      </c>
      <c r="K13" s="98" t="s">
        <v>83</v>
      </c>
      <c r="L13" s="98"/>
      <c r="N13" s="170"/>
      <c r="O13" s="98" t="s">
        <v>78</v>
      </c>
      <c r="P13" s="98" t="s">
        <v>79</v>
      </c>
      <c r="Q13" s="98" t="s">
        <v>80</v>
      </c>
      <c r="R13" s="98" t="s">
        <v>81</v>
      </c>
      <c r="S13" s="98" t="s">
        <v>82</v>
      </c>
      <c r="T13" s="98" t="s">
        <v>83</v>
      </c>
      <c r="U13" s="98"/>
      <c r="V13" s="98"/>
      <c r="W13" s="170"/>
    </row>
    <row r="14" spans="2:23" ht="12">
      <c r="B14" s="17">
        <v>13</v>
      </c>
      <c r="C14" s="178"/>
      <c r="D14" s="122" t="s">
        <v>54</v>
      </c>
      <c r="E14" s="168"/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8"/>
      <c r="M14" s="8"/>
      <c r="N14" s="171"/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/>
      <c r="V14" s="76"/>
      <c r="W14" s="171"/>
    </row>
    <row r="15" spans="2:23" ht="12">
      <c r="B15" s="17"/>
      <c r="C15" s="2"/>
      <c r="D15" s="17"/>
      <c r="E15" s="168"/>
      <c r="F15" s="210" t="s">
        <v>43</v>
      </c>
      <c r="G15" s="210"/>
      <c r="H15" s="210"/>
      <c r="I15" s="210"/>
      <c r="J15" s="210"/>
      <c r="K15" s="210"/>
      <c r="L15" s="210"/>
      <c r="M15" s="210"/>
      <c r="N15" s="170"/>
      <c r="O15" s="210" t="s">
        <v>43</v>
      </c>
      <c r="P15" s="210"/>
      <c r="Q15" s="210"/>
      <c r="R15" s="210"/>
      <c r="S15" s="210"/>
      <c r="T15" s="210"/>
      <c r="U15" s="210"/>
      <c r="V15" s="210"/>
      <c r="W15" s="170"/>
    </row>
    <row r="16" spans="2:23" ht="12.75">
      <c r="B16" s="17"/>
      <c r="C16" s="2"/>
      <c r="D16" s="17"/>
      <c r="E16" s="168"/>
      <c r="F16" s="98" t="s">
        <v>78</v>
      </c>
      <c r="G16" s="98" t="s">
        <v>79</v>
      </c>
      <c r="H16" s="98" t="s">
        <v>80</v>
      </c>
      <c r="I16" s="98" t="s">
        <v>84</v>
      </c>
      <c r="J16" s="98" t="s">
        <v>81</v>
      </c>
      <c r="K16" s="98" t="s">
        <v>82</v>
      </c>
      <c r="L16" s="98" t="s">
        <v>83</v>
      </c>
      <c r="M16" s="98" t="s">
        <v>85</v>
      </c>
      <c r="N16" s="170"/>
      <c r="O16" s="98" t="s">
        <v>78</v>
      </c>
      <c r="P16" s="98" t="s">
        <v>79</v>
      </c>
      <c r="Q16" s="98" t="s">
        <v>80</v>
      </c>
      <c r="R16" s="98" t="s">
        <v>84</v>
      </c>
      <c r="S16" s="98" t="s">
        <v>81</v>
      </c>
      <c r="T16" s="98" t="s">
        <v>82</v>
      </c>
      <c r="U16" s="98" t="s">
        <v>83</v>
      </c>
      <c r="V16" s="98" t="s">
        <v>85</v>
      </c>
      <c r="W16" s="170"/>
    </row>
    <row r="17" spans="2:23" ht="12">
      <c r="B17" s="17"/>
      <c r="C17" s="2"/>
      <c r="D17" s="17"/>
      <c r="E17" s="168"/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171"/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171"/>
    </row>
    <row r="18" spans="2:23" ht="12">
      <c r="B18" s="17"/>
      <c r="C18" s="2"/>
      <c r="D18" s="17"/>
      <c r="E18" s="168"/>
      <c r="F18" s="17"/>
      <c r="G18" s="17"/>
      <c r="H18" s="17"/>
      <c r="I18" s="17"/>
      <c r="J18" s="17"/>
      <c r="K18" s="17"/>
      <c r="L18" s="17"/>
      <c r="M18" s="17"/>
      <c r="N18" s="170"/>
      <c r="O18" s="17"/>
      <c r="P18" s="17"/>
      <c r="Q18" s="17"/>
      <c r="R18" s="17"/>
      <c r="S18" s="17"/>
      <c r="T18" s="17"/>
      <c r="U18" s="17"/>
      <c r="V18" s="17"/>
      <c r="W18" s="170"/>
    </row>
    <row r="19" spans="2:23" ht="12">
      <c r="B19" s="17"/>
      <c r="C19" s="2"/>
      <c r="D19" s="17"/>
      <c r="E19" s="168"/>
      <c r="F19" s="211" t="s">
        <v>44</v>
      </c>
      <c r="G19" s="211"/>
      <c r="H19" s="211"/>
      <c r="I19" s="211"/>
      <c r="J19" s="211"/>
      <c r="K19" s="211"/>
      <c r="L19" s="211"/>
      <c r="M19" s="211"/>
      <c r="N19" s="170"/>
      <c r="O19" s="211" t="s">
        <v>44</v>
      </c>
      <c r="P19" s="211"/>
      <c r="Q19" s="211"/>
      <c r="R19" s="211"/>
      <c r="S19" s="211"/>
      <c r="T19" s="211"/>
      <c r="U19" s="211"/>
      <c r="V19" s="211"/>
      <c r="W19" s="170"/>
    </row>
    <row r="20" spans="2:23" ht="12.75">
      <c r="B20" s="17"/>
      <c r="C20" s="2"/>
      <c r="D20" s="17"/>
      <c r="E20" s="168"/>
      <c r="F20" s="98" t="s">
        <v>78</v>
      </c>
      <c r="G20" s="98" t="s">
        <v>79</v>
      </c>
      <c r="H20" s="98" t="s">
        <v>80</v>
      </c>
      <c r="I20" s="98" t="s">
        <v>81</v>
      </c>
      <c r="J20" s="98" t="s">
        <v>82</v>
      </c>
      <c r="K20" s="98" t="s">
        <v>83</v>
      </c>
      <c r="L20" s="98"/>
      <c r="N20" s="170"/>
      <c r="O20" s="98" t="s">
        <v>78</v>
      </c>
      <c r="P20" s="98" t="s">
        <v>79</v>
      </c>
      <c r="Q20" s="98" t="s">
        <v>80</v>
      </c>
      <c r="R20" s="98" t="s">
        <v>81</v>
      </c>
      <c r="S20" s="98" t="s">
        <v>82</v>
      </c>
      <c r="T20" s="98" t="s">
        <v>83</v>
      </c>
      <c r="U20" s="98"/>
      <c r="V20" s="98"/>
      <c r="W20" s="170"/>
    </row>
    <row r="21" spans="2:23" ht="12">
      <c r="B21" s="17">
        <v>5</v>
      </c>
      <c r="C21" s="178"/>
      <c r="D21" s="122" t="s">
        <v>54</v>
      </c>
      <c r="E21" s="168"/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8"/>
      <c r="M21" s="8"/>
      <c r="N21" s="171"/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/>
      <c r="V21" s="76"/>
      <c r="W21" s="171"/>
    </row>
    <row r="22" spans="2:23" ht="12">
      <c r="B22" s="17"/>
      <c r="C22" s="2"/>
      <c r="D22" s="17"/>
      <c r="E22" s="168"/>
      <c r="F22" s="210" t="s">
        <v>43</v>
      </c>
      <c r="G22" s="210"/>
      <c r="H22" s="210"/>
      <c r="I22" s="210"/>
      <c r="J22" s="210"/>
      <c r="K22" s="210"/>
      <c r="L22" s="210"/>
      <c r="M22" s="210"/>
      <c r="N22" s="170"/>
      <c r="O22" s="210" t="s">
        <v>43</v>
      </c>
      <c r="P22" s="210"/>
      <c r="Q22" s="210"/>
      <c r="R22" s="210"/>
      <c r="S22" s="210"/>
      <c r="T22" s="210"/>
      <c r="U22" s="210"/>
      <c r="V22" s="210"/>
      <c r="W22" s="170"/>
    </row>
    <row r="23" spans="2:23" ht="12.75">
      <c r="B23" s="17"/>
      <c r="C23" s="2"/>
      <c r="D23" s="17"/>
      <c r="E23" s="168"/>
      <c r="F23" s="98" t="s">
        <v>78</v>
      </c>
      <c r="G23" s="98" t="s">
        <v>79</v>
      </c>
      <c r="H23" s="98" t="s">
        <v>80</v>
      </c>
      <c r="I23" s="98" t="s">
        <v>84</v>
      </c>
      <c r="J23" s="98" t="s">
        <v>81</v>
      </c>
      <c r="K23" s="98" t="s">
        <v>82</v>
      </c>
      <c r="L23" s="98" t="s">
        <v>83</v>
      </c>
      <c r="M23" s="98" t="s">
        <v>85</v>
      </c>
      <c r="N23" s="170"/>
      <c r="O23" s="98" t="s">
        <v>78</v>
      </c>
      <c r="P23" s="98" t="s">
        <v>79</v>
      </c>
      <c r="Q23" s="98" t="s">
        <v>80</v>
      </c>
      <c r="R23" s="98" t="s">
        <v>84</v>
      </c>
      <c r="S23" s="98" t="s">
        <v>81</v>
      </c>
      <c r="T23" s="98" t="s">
        <v>82</v>
      </c>
      <c r="U23" s="98" t="s">
        <v>83</v>
      </c>
      <c r="V23" s="98" t="s">
        <v>85</v>
      </c>
      <c r="W23" s="170"/>
    </row>
    <row r="24" spans="2:23" ht="12">
      <c r="B24" s="17"/>
      <c r="C24" s="2"/>
      <c r="D24" s="17"/>
      <c r="E24" s="168"/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171"/>
      <c r="O24" s="76">
        <v>1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171"/>
    </row>
    <row r="25" spans="2:23" ht="12">
      <c r="B25" s="17"/>
      <c r="C25" s="2"/>
      <c r="D25" s="17"/>
      <c r="E25" s="168"/>
      <c r="F25" s="17"/>
      <c r="G25" s="17"/>
      <c r="H25" s="17"/>
      <c r="I25" s="17"/>
      <c r="J25" s="17"/>
      <c r="K25" s="17"/>
      <c r="L25" s="17"/>
      <c r="M25" s="17"/>
      <c r="N25" s="170"/>
      <c r="O25" s="17"/>
      <c r="P25" s="17"/>
      <c r="Q25" s="17"/>
      <c r="R25" s="17"/>
      <c r="S25" s="17"/>
      <c r="T25" s="17"/>
      <c r="U25" s="17"/>
      <c r="V25" s="17"/>
      <c r="W25" s="170"/>
    </row>
    <row r="26" spans="2:23" ht="12">
      <c r="B26" s="17"/>
      <c r="C26" s="2"/>
      <c r="D26" s="17"/>
      <c r="E26" s="168"/>
      <c r="F26" s="211" t="s">
        <v>44</v>
      </c>
      <c r="G26" s="211"/>
      <c r="H26" s="211"/>
      <c r="I26" s="211"/>
      <c r="J26" s="211"/>
      <c r="K26" s="211"/>
      <c r="L26" s="211"/>
      <c r="M26" s="211"/>
      <c r="N26" s="170"/>
      <c r="O26" s="211" t="s">
        <v>44</v>
      </c>
      <c r="P26" s="211"/>
      <c r="Q26" s="211"/>
      <c r="R26" s="211"/>
      <c r="S26" s="211"/>
      <c r="T26" s="211"/>
      <c r="U26" s="211"/>
      <c r="V26" s="211"/>
      <c r="W26" s="170"/>
    </row>
    <row r="27" spans="2:23" ht="12.75">
      <c r="B27" s="17"/>
      <c r="C27" s="2"/>
      <c r="D27" s="17"/>
      <c r="E27" s="168"/>
      <c r="F27" s="98" t="s">
        <v>78</v>
      </c>
      <c r="G27" s="98" t="s">
        <v>79</v>
      </c>
      <c r="H27" s="98" t="s">
        <v>80</v>
      </c>
      <c r="I27" s="98" t="s">
        <v>81</v>
      </c>
      <c r="J27" s="98" t="s">
        <v>82</v>
      </c>
      <c r="K27" s="98" t="s">
        <v>83</v>
      </c>
      <c r="L27" s="98"/>
      <c r="N27" s="170"/>
      <c r="O27" s="98" t="s">
        <v>78</v>
      </c>
      <c r="P27" s="98" t="s">
        <v>79</v>
      </c>
      <c r="Q27" s="98" t="s">
        <v>80</v>
      </c>
      <c r="R27" s="98" t="s">
        <v>81</v>
      </c>
      <c r="S27" s="98" t="s">
        <v>82</v>
      </c>
      <c r="T27" s="98" t="s">
        <v>83</v>
      </c>
      <c r="U27" s="98"/>
      <c r="V27" s="98"/>
      <c r="W27" s="170"/>
    </row>
    <row r="28" spans="2:23" ht="12">
      <c r="B28" s="17"/>
      <c r="C28" s="178"/>
      <c r="D28" s="122" t="s">
        <v>54</v>
      </c>
      <c r="E28" s="168"/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8"/>
      <c r="M28" s="8"/>
      <c r="N28" s="171"/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/>
      <c r="V28" s="76"/>
      <c r="W28" s="171"/>
    </row>
    <row r="29" spans="2:23" ht="12">
      <c r="B29" s="17">
        <v>10</v>
      </c>
      <c r="C29" s="2"/>
      <c r="D29" s="17"/>
      <c r="E29" s="168"/>
      <c r="F29" s="210" t="s">
        <v>43</v>
      </c>
      <c r="G29" s="210"/>
      <c r="H29" s="210"/>
      <c r="I29" s="210"/>
      <c r="J29" s="210"/>
      <c r="K29" s="210"/>
      <c r="L29" s="210"/>
      <c r="M29" s="210"/>
      <c r="N29" s="170"/>
      <c r="O29" s="210" t="s">
        <v>43</v>
      </c>
      <c r="P29" s="210"/>
      <c r="Q29" s="210"/>
      <c r="R29" s="210"/>
      <c r="S29" s="210"/>
      <c r="T29" s="210"/>
      <c r="U29" s="210"/>
      <c r="V29" s="210"/>
      <c r="W29" s="170"/>
    </row>
    <row r="30" spans="2:23" ht="12.75">
      <c r="B30" s="17"/>
      <c r="C30" s="2"/>
      <c r="D30" s="17"/>
      <c r="E30" s="168"/>
      <c r="F30" s="98" t="s">
        <v>78</v>
      </c>
      <c r="G30" s="98" t="s">
        <v>79</v>
      </c>
      <c r="H30" s="98" t="s">
        <v>80</v>
      </c>
      <c r="I30" s="98" t="s">
        <v>84</v>
      </c>
      <c r="J30" s="98" t="s">
        <v>81</v>
      </c>
      <c r="K30" s="98" t="s">
        <v>82</v>
      </c>
      <c r="L30" s="98" t="s">
        <v>83</v>
      </c>
      <c r="M30" s="98" t="s">
        <v>85</v>
      </c>
      <c r="N30" s="170"/>
      <c r="O30" s="98" t="s">
        <v>78</v>
      </c>
      <c r="P30" s="98" t="s">
        <v>79</v>
      </c>
      <c r="Q30" s="98" t="s">
        <v>80</v>
      </c>
      <c r="R30" s="98" t="s">
        <v>84</v>
      </c>
      <c r="S30" s="98" t="s">
        <v>81</v>
      </c>
      <c r="T30" s="98" t="s">
        <v>82</v>
      </c>
      <c r="U30" s="98" t="s">
        <v>83</v>
      </c>
      <c r="V30" s="98" t="s">
        <v>85</v>
      </c>
      <c r="W30" s="170"/>
    </row>
    <row r="31" spans="2:23" ht="12">
      <c r="B31" s="17"/>
      <c r="C31" s="2"/>
      <c r="D31" s="17"/>
      <c r="E31" s="168"/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171"/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171"/>
    </row>
    <row r="32" spans="2:23" ht="12">
      <c r="B32" s="17"/>
      <c r="C32" s="2"/>
      <c r="D32" s="17"/>
      <c r="E32" s="168"/>
      <c r="F32" s="17"/>
      <c r="G32" s="17"/>
      <c r="H32" s="17"/>
      <c r="I32" s="17"/>
      <c r="J32" s="17"/>
      <c r="K32" s="17"/>
      <c r="L32" s="17"/>
      <c r="M32" s="17"/>
      <c r="N32" s="170"/>
      <c r="O32" s="17"/>
      <c r="P32" s="17"/>
      <c r="Q32" s="17"/>
      <c r="R32" s="17"/>
      <c r="S32" s="17"/>
      <c r="T32" s="17"/>
      <c r="U32" s="17"/>
      <c r="V32" s="17"/>
      <c r="W32" s="170"/>
    </row>
    <row r="33" spans="2:23" ht="12">
      <c r="B33" s="17"/>
      <c r="C33" s="2"/>
      <c r="D33" s="17"/>
      <c r="E33" s="168"/>
      <c r="F33" s="211" t="s">
        <v>44</v>
      </c>
      <c r="G33" s="211"/>
      <c r="H33" s="211"/>
      <c r="I33" s="211"/>
      <c r="J33" s="211"/>
      <c r="K33" s="211"/>
      <c r="L33" s="211"/>
      <c r="M33" s="211"/>
      <c r="N33" s="170"/>
      <c r="O33" s="211" t="s">
        <v>44</v>
      </c>
      <c r="P33" s="211"/>
      <c r="Q33" s="211"/>
      <c r="R33" s="211"/>
      <c r="S33" s="211"/>
      <c r="T33" s="211"/>
      <c r="U33" s="211"/>
      <c r="V33" s="211"/>
      <c r="W33" s="170"/>
    </row>
    <row r="34" spans="2:23" ht="12.75">
      <c r="B34" s="17"/>
      <c r="C34" s="2"/>
      <c r="D34" s="17"/>
      <c r="E34" s="168"/>
      <c r="F34" s="98" t="s">
        <v>78</v>
      </c>
      <c r="G34" s="98" t="s">
        <v>79</v>
      </c>
      <c r="H34" s="98" t="s">
        <v>80</v>
      </c>
      <c r="I34" s="98" t="s">
        <v>81</v>
      </c>
      <c r="J34" s="98" t="s">
        <v>82</v>
      </c>
      <c r="K34" s="98" t="s">
        <v>83</v>
      </c>
      <c r="L34" s="98"/>
      <c r="N34" s="170"/>
      <c r="O34" s="98" t="s">
        <v>78</v>
      </c>
      <c r="P34" s="98" t="s">
        <v>79</v>
      </c>
      <c r="Q34" s="98" t="s">
        <v>80</v>
      </c>
      <c r="R34" s="98" t="s">
        <v>81</v>
      </c>
      <c r="S34" s="98" t="s">
        <v>82</v>
      </c>
      <c r="T34" s="98" t="s">
        <v>83</v>
      </c>
      <c r="U34" s="98"/>
      <c r="V34" s="98"/>
      <c r="W34" s="170"/>
    </row>
    <row r="35" spans="2:23" ht="12">
      <c r="B35" s="17"/>
      <c r="C35" s="178"/>
      <c r="D35" s="122" t="s">
        <v>54</v>
      </c>
      <c r="E35" s="168"/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8"/>
      <c r="M35" s="8"/>
      <c r="N35" s="171"/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/>
      <c r="V35" s="76"/>
      <c r="W35" s="171"/>
    </row>
    <row r="36" spans="2:23" ht="12">
      <c r="B36" s="17">
        <v>3</v>
      </c>
      <c r="C36" s="2"/>
      <c r="D36" s="17"/>
      <c r="E36" s="168"/>
      <c r="F36" s="210" t="s">
        <v>43</v>
      </c>
      <c r="G36" s="210"/>
      <c r="H36" s="210"/>
      <c r="I36" s="210"/>
      <c r="J36" s="210"/>
      <c r="K36" s="210"/>
      <c r="L36" s="210"/>
      <c r="M36" s="210"/>
      <c r="N36" s="170"/>
      <c r="O36" s="210" t="s">
        <v>43</v>
      </c>
      <c r="P36" s="210"/>
      <c r="Q36" s="210"/>
      <c r="R36" s="210"/>
      <c r="S36" s="210"/>
      <c r="T36" s="210"/>
      <c r="U36" s="210"/>
      <c r="V36" s="210"/>
      <c r="W36" s="170"/>
    </row>
    <row r="37" spans="2:23" ht="12.75">
      <c r="B37" s="17"/>
      <c r="C37" s="2"/>
      <c r="D37" s="17"/>
      <c r="E37" s="168"/>
      <c r="F37" s="98" t="s">
        <v>78</v>
      </c>
      <c r="G37" s="98" t="s">
        <v>79</v>
      </c>
      <c r="H37" s="98" t="s">
        <v>80</v>
      </c>
      <c r="I37" s="98" t="s">
        <v>84</v>
      </c>
      <c r="J37" s="98" t="s">
        <v>81</v>
      </c>
      <c r="K37" s="98" t="s">
        <v>82</v>
      </c>
      <c r="L37" s="98" t="s">
        <v>83</v>
      </c>
      <c r="M37" s="98" t="s">
        <v>85</v>
      </c>
      <c r="N37" s="170"/>
      <c r="O37" s="98" t="s">
        <v>78</v>
      </c>
      <c r="P37" s="98" t="s">
        <v>79</v>
      </c>
      <c r="Q37" s="98" t="s">
        <v>80</v>
      </c>
      <c r="R37" s="98" t="s">
        <v>84</v>
      </c>
      <c r="S37" s="98" t="s">
        <v>81</v>
      </c>
      <c r="T37" s="98" t="s">
        <v>82</v>
      </c>
      <c r="U37" s="98" t="s">
        <v>83</v>
      </c>
      <c r="V37" s="98" t="s">
        <v>85</v>
      </c>
      <c r="W37" s="170"/>
    </row>
    <row r="38" spans="2:23" ht="12">
      <c r="B38" s="17"/>
      <c r="C38" s="2"/>
      <c r="D38" s="17"/>
      <c r="E38" s="168"/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171"/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171"/>
    </row>
    <row r="39" spans="2:23" ht="12">
      <c r="B39" s="17"/>
      <c r="C39" s="2"/>
      <c r="D39" s="17"/>
      <c r="E39" s="168"/>
      <c r="F39" s="17"/>
      <c r="G39" s="17"/>
      <c r="H39" s="17"/>
      <c r="I39" s="17"/>
      <c r="J39" s="17"/>
      <c r="K39" s="17"/>
      <c r="L39" s="17"/>
      <c r="M39" s="17"/>
      <c r="N39" s="170"/>
      <c r="O39" s="17"/>
      <c r="P39" s="17"/>
      <c r="Q39" s="17"/>
      <c r="R39" s="17"/>
      <c r="S39" s="17"/>
      <c r="T39" s="17"/>
      <c r="U39" s="17"/>
      <c r="V39" s="17"/>
      <c r="W39" s="170"/>
    </row>
    <row r="40" spans="2:23" ht="12">
      <c r="B40" s="17"/>
      <c r="C40" s="2"/>
      <c r="D40" s="17"/>
      <c r="E40" s="168"/>
      <c r="F40" s="211" t="s">
        <v>44</v>
      </c>
      <c r="G40" s="211"/>
      <c r="H40" s="211"/>
      <c r="I40" s="211"/>
      <c r="J40" s="211"/>
      <c r="K40" s="211"/>
      <c r="L40" s="211"/>
      <c r="M40" s="211"/>
      <c r="N40" s="170"/>
      <c r="O40" s="211" t="s">
        <v>44</v>
      </c>
      <c r="P40" s="211"/>
      <c r="Q40" s="211"/>
      <c r="R40" s="211"/>
      <c r="S40" s="211"/>
      <c r="T40" s="211"/>
      <c r="U40" s="211"/>
      <c r="V40" s="211"/>
      <c r="W40" s="170"/>
    </row>
    <row r="41" spans="2:23" ht="12.75">
      <c r="B41" s="17"/>
      <c r="C41" s="2"/>
      <c r="D41" s="17"/>
      <c r="E41" s="168"/>
      <c r="F41" s="98" t="s">
        <v>78</v>
      </c>
      <c r="G41" s="98" t="s">
        <v>79</v>
      </c>
      <c r="H41" s="98" t="s">
        <v>80</v>
      </c>
      <c r="I41" s="98" t="s">
        <v>81</v>
      </c>
      <c r="J41" s="98" t="s">
        <v>82</v>
      </c>
      <c r="K41" s="98" t="s">
        <v>83</v>
      </c>
      <c r="L41" s="98"/>
      <c r="N41" s="170"/>
      <c r="O41" s="98" t="s">
        <v>78</v>
      </c>
      <c r="P41" s="98" t="s">
        <v>79</v>
      </c>
      <c r="Q41" s="98" t="s">
        <v>80</v>
      </c>
      <c r="R41" s="98" t="s">
        <v>81</v>
      </c>
      <c r="S41" s="98" t="s">
        <v>82</v>
      </c>
      <c r="T41" s="98" t="s">
        <v>83</v>
      </c>
      <c r="U41" s="98"/>
      <c r="V41" s="98"/>
      <c r="W41" s="170"/>
    </row>
    <row r="42" spans="2:23" ht="12">
      <c r="B42" s="17">
        <v>20</v>
      </c>
      <c r="C42" s="178"/>
      <c r="D42" s="122" t="s">
        <v>54</v>
      </c>
      <c r="E42" s="168"/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8"/>
      <c r="M42" s="8"/>
      <c r="N42" s="171"/>
      <c r="O42" s="76">
        <v>0</v>
      </c>
      <c r="P42" s="76">
        <v>0</v>
      </c>
      <c r="Q42" s="76">
        <v>1</v>
      </c>
      <c r="R42" s="76">
        <v>0</v>
      </c>
      <c r="S42" s="76">
        <v>0</v>
      </c>
      <c r="T42" s="76">
        <v>0</v>
      </c>
      <c r="U42" s="76"/>
      <c r="V42" s="76"/>
      <c r="W42" s="171"/>
    </row>
    <row r="43" spans="2:23" ht="12">
      <c r="B43" s="17"/>
      <c r="C43" s="2"/>
      <c r="D43" s="17"/>
      <c r="E43" s="168"/>
      <c r="F43" s="210" t="s">
        <v>43</v>
      </c>
      <c r="G43" s="210"/>
      <c r="H43" s="210"/>
      <c r="I43" s="210"/>
      <c r="J43" s="210"/>
      <c r="K43" s="210"/>
      <c r="L43" s="210"/>
      <c r="M43" s="210"/>
      <c r="N43" s="170"/>
      <c r="O43" s="210" t="s">
        <v>43</v>
      </c>
      <c r="P43" s="210"/>
      <c r="Q43" s="210"/>
      <c r="R43" s="210"/>
      <c r="S43" s="210"/>
      <c r="T43" s="210"/>
      <c r="U43" s="172"/>
      <c r="V43" s="172"/>
      <c r="W43" s="170"/>
    </row>
    <row r="44" spans="2:23" ht="12.75">
      <c r="B44" s="17"/>
      <c r="C44" s="2"/>
      <c r="D44" s="17"/>
      <c r="E44" s="168"/>
      <c r="F44" s="98" t="s">
        <v>78</v>
      </c>
      <c r="G44" s="98" t="s">
        <v>79</v>
      </c>
      <c r="H44" s="98" t="s">
        <v>80</v>
      </c>
      <c r="I44" s="98" t="s">
        <v>84</v>
      </c>
      <c r="J44" s="98" t="s">
        <v>81</v>
      </c>
      <c r="K44" s="98" t="s">
        <v>82</v>
      </c>
      <c r="L44" s="98" t="s">
        <v>83</v>
      </c>
      <c r="M44" s="98" t="s">
        <v>85</v>
      </c>
      <c r="N44" s="170"/>
      <c r="O44" s="98" t="s">
        <v>78</v>
      </c>
      <c r="P44" s="98" t="s">
        <v>79</v>
      </c>
      <c r="Q44" s="98" t="s">
        <v>80</v>
      </c>
      <c r="R44" s="98" t="s">
        <v>84</v>
      </c>
      <c r="S44" s="98" t="s">
        <v>81</v>
      </c>
      <c r="T44" s="98" t="s">
        <v>82</v>
      </c>
      <c r="U44" s="98" t="s">
        <v>83</v>
      </c>
      <c r="V44" s="98" t="s">
        <v>85</v>
      </c>
      <c r="W44" s="170"/>
    </row>
    <row r="45" spans="2:23" ht="12">
      <c r="B45" s="17"/>
      <c r="C45" s="2"/>
      <c r="D45" s="17"/>
      <c r="E45" s="168"/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171"/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171"/>
    </row>
    <row r="46" spans="2:23" ht="12">
      <c r="B46" s="17"/>
      <c r="C46" s="2"/>
      <c r="D46" s="17"/>
      <c r="E46" s="168"/>
      <c r="F46" s="17"/>
      <c r="G46" s="17"/>
      <c r="H46" s="17"/>
      <c r="I46" s="17"/>
      <c r="J46" s="17"/>
      <c r="K46" s="17"/>
      <c r="L46" s="17"/>
      <c r="M46" s="17"/>
      <c r="N46" s="170"/>
      <c r="O46" s="17"/>
      <c r="P46" s="17"/>
      <c r="Q46" s="17"/>
      <c r="R46" s="17"/>
      <c r="S46" s="17"/>
      <c r="T46" s="17"/>
      <c r="U46" s="17"/>
      <c r="V46" s="17"/>
      <c r="W46" s="170"/>
    </row>
    <row r="47" spans="2:23" ht="12">
      <c r="B47" s="17"/>
      <c r="C47" s="2"/>
      <c r="D47" s="17"/>
      <c r="E47" s="168"/>
      <c r="F47" s="211" t="s">
        <v>44</v>
      </c>
      <c r="G47" s="211"/>
      <c r="H47" s="211"/>
      <c r="I47" s="211"/>
      <c r="J47" s="211"/>
      <c r="K47" s="211"/>
      <c r="L47" s="211"/>
      <c r="M47" s="211"/>
      <c r="N47" s="170"/>
      <c r="O47" s="211" t="s">
        <v>44</v>
      </c>
      <c r="P47" s="211"/>
      <c r="Q47" s="211"/>
      <c r="R47" s="211"/>
      <c r="S47" s="211"/>
      <c r="T47" s="211"/>
      <c r="U47" s="211"/>
      <c r="V47" s="211"/>
      <c r="W47" s="170"/>
    </row>
    <row r="48" spans="2:23" ht="12.75">
      <c r="B48" s="17"/>
      <c r="C48" s="2"/>
      <c r="D48" s="17"/>
      <c r="E48" s="168"/>
      <c r="F48" s="98" t="s">
        <v>78</v>
      </c>
      <c r="G48" s="98" t="s">
        <v>79</v>
      </c>
      <c r="H48" s="98" t="s">
        <v>80</v>
      </c>
      <c r="I48" s="98" t="s">
        <v>81</v>
      </c>
      <c r="J48" s="98" t="s">
        <v>82</v>
      </c>
      <c r="K48" s="98" t="s">
        <v>83</v>
      </c>
      <c r="L48" s="98"/>
      <c r="N48" s="170"/>
      <c r="O48" s="98" t="s">
        <v>78</v>
      </c>
      <c r="P48" s="98" t="s">
        <v>79</v>
      </c>
      <c r="Q48" s="98" t="s">
        <v>80</v>
      </c>
      <c r="R48" s="98" t="s">
        <v>81</v>
      </c>
      <c r="S48" s="98" t="s">
        <v>82</v>
      </c>
      <c r="T48" s="98" t="s">
        <v>83</v>
      </c>
      <c r="U48" s="98"/>
      <c r="V48" s="98"/>
      <c r="W48" s="170"/>
    </row>
    <row r="49" spans="2:23" ht="12">
      <c r="B49" s="17">
        <v>26</v>
      </c>
      <c r="C49" s="178"/>
      <c r="D49" s="122" t="s">
        <v>54</v>
      </c>
      <c r="E49" s="168"/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8"/>
      <c r="M49" s="8"/>
      <c r="N49" s="171"/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1</v>
      </c>
      <c r="U49" s="76"/>
      <c r="V49" s="76"/>
      <c r="W49" s="171"/>
    </row>
    <row r="50" spans="2:23" ht="12">
      <c r="B50" s="17"/>
      <c r="C50" s="2"/>
      <c r="D50" s="17"/>
      <c r="E50" s="168"/>
      <c r="F50" s="210" t="s">
        <v>43</v>
      </c>
      <c r="G50" s="210"/>
      <c r="H50" s="210"/>
      <c r="I50" s="210"/>
      <c r="J50" s="210"/>
      <c r="K50" s="210"/>
      <c r="L50" s="210"/>
      <c r="M50" s="210"/>
      <c r="N50" s="170"/>
      <c r="O50" s="210" t="s">
        <v>43</v>
      </c>
      <c r="P50" s="210"/>
      <c r="Q50" s="210"/>
      <c r="R50" s="210"/>
      <c r="S50" s="210"/>
      <c r="T50" s="210"/>
      <c r="U50" s="172"/>
      <c r="V50" s="172"/>
      <c r="W50" s="170"/>
    </row>
    <row r="51" spans="2:23" ht="12.75">
      <c r="B51" s="17"/>
      <c r="C51" s="2"/>
      <c r="D51" s="17"/>
      <c r="E51" s="168"/>
      <c r="F51" s="98" t="s">
        <v>78</v>
      </c>
      <c r="G51" s="98" t="s">
        <v>79</v>
      </c>
      <c r="H51" s="98" t="s">
        <v>80</v>
      </c>
      <c r="I51" s="98" t="s">
        <v>84</v>
      </c>
      <c r="J51" s="98" t="s">
        <v>81</v>
      </c>
      <c r="K51" s="98" t="s">
        <v>82</v>
      </c>
      <c r="L51" s="98" t="s">
        <v>83</v>
      </c>
      <c r="M51" s="98" t="s">
        <v>85</v>
      </c>
      <c r="N51" s="170"/>
      <c r="O51" s="98" t="s">
        <v>78</v>
      </c>
      <c r="P51" s="98" t="s">
        <v>79</v>
      </c>
      <c r="Q51" s="98" t="s">
        <v>80</v>
      </c>
      <c r="R51" s="98" t="s">
        <v>84</v>
      </c>
      <c r="S51" s="98" t="s">
        <v>81</v>
      </c>
      <c r="T51" s="98" t="s">
        <v>82</v>
      </c>
      <c r="U51" s="98" t="s">
        <v>83</v>
      </c>
      <c r="V51" s="98" t="s">
        <v>85</v>
      </c>
      <c r="W51" s="170"/>
    </row>
    <row r="52" spans="2:23" ht="12">
      <c r="B52" s="17"/>
      <c r="C52" s="2"/>
      <c r="D52" s="17"/>
      <c r="E52" s="168"/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171"/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171"/>
    </row>
    <row r="53" spans="2:23" ht="12">
      <c r="B53" s="17"/>
      <c r="C53" s="2"/>
      <c r="D53" s="17"/>
      <c r="E53" s="168"/>
      <c r="N53" s="168"/>
      <c r="W53" s="168"/>
    </row>
    <row r="54" spans="2:23" ht="12">
      <c r="B54" s="17"/>
      <c r="C54" s="2"/>
      <c r="D54" s="17"/>
      <c r="E54" s="168"/>
      <c r="F54" s="211" t="s">
        <v>44</v>
      </c>
      <c r="G54" s="211"/>
      <c r="H54" s="211"/>
      <c r="I54" s="211"/>
      <c r="J54" s="211"/>
      <c r="K54" s="211"/>
      <c r="L54" s="211"/>
      <c r="M54" s="211"/>
      <c r="N54" s="170"/>
      <c r="O54" s="211" t="s">
        <v>44</v>
      </c>
      <c r="P54" s="211"/>
      <c r="Q54" s="211"/>
      <c r="R54" s="211"/>
      <c r="S54" s="211"/>
      <c r="T54" s="211"/>
      <c r="U54" s="211"/>
      <c r="V54" s="211"/>
      <c r="W54" s="170"/>
    </row>
    <row r="55" spans="2:23" ht="12.75">
      <c r="B55" s="17"/>
      <c r="C55" s="2"/>
      <c r="D55" s="17"/>
      <c r="E55" s="168"/>
      <c r="F55" s="98" t="s">
        <v>78</v>
      </c>
      <c r="G55" s="98" t="s">
        <v>79</v>
      </c>
      <c r="H55" s="98" t="s">
        <v>80</v>
      </c>
      <c r="I55" s="98" t="s">
        <v>81</v>
      </c>
      <c r="J55" s="98" t="s">
        <v>82</v>
      </c>
      <c r="K55" s="98" t="s">
        <v>83</v>
      </c>
      <c r="L55" s="98"/>
      <c r="N55" s="170"/>
      <c r="O55" s="98" t="s">
        <v>78</v>
      </c>
      <c r="P55" s="98" t="s">
        <v>79</v>
      </c>
      <c r="Q55" s="98" t="s">
        <v>80</v>
      </c>
      <c r="R55" s="98" t="s">
        <v>81</v>
      </c>
      <c r="S55" s="98" t="s">
        <v>82</v>
      </c>
      <c r="T55" s="98" t="s">
        <v>83</v>
      </c>
      <c r="U55" s="98"/>
      <c r="V55" s="98"/>
      <c r="W55" s="170"/>
    </row>
    <row r="56" spans="2:23" ht="12">
      <c r="B56" s="17">
        <v>17</v>
      </c>
      <c r="C56" s="178"/>
      <c r="D56" s="122" t="s">
        <v>54</v>
      </c>
      <c r="E56" s="168"/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8"/>
      <c r="M56" s="8"/>
      <c r="N56" s="171"/>
      <c r="O56" s="76">
        <v>0</v>
      </c>
      <c r="P56" s="76">
        <v>0</v>
      </c>
      <c r="Q56" s="76">
        <v>0</v>
      </c>
      <c r="R56" s="76">
        <v>0</v>
      </c>
      <c r="S56" s="76">
        <v>1</v>
      </c>
      <c r="T56" s="76">
        <v>1</v>
      </c>
      <c r="U56" s="76"/>
      <c r="V56" s="76"/>
      <c r="W56" s="171"/>
    </row>
    <row r="57" spans="2:23" ht="12">
      <c r="B57" s="17"/>
      <c r="C57" s="2"/>
      <c r="D57" s="17"/>
      <c r="E57" s="168"/>
      <c r="F57" s="210" t="s">
        <v>43</v>
      </c>
      <c r="G57" s="210"/>
      <c r="H57" s="210"/>
      <c r="I57" s="210"/>
      <c r="J57" s="210"/>
      <c r="K57" s="210"/>
      <c r="L57" s="210"/>
      <c r="M57" s="210"/>
      <c r="N57" s="170"/>
      <c r="O57" s="210" t="s">
        <v>43</v>
      </c>
      <c r="P57" s="210"/>
      <c r="Q57" s="210"/>
      <c r="R57" s="210"/>
      <c r="S57" s="210"/>
      <c r="T57" s="210"/>
      <c r="U57" s="210"/>
      <c r="V57" s="210"/>
      <c r="W57" s="170"/>
    </row>
    <row r="58" spans="2:23" ht="12.75">
      <c r="B58" s="17"/>
      <c r="C58" s="2"/>
      <c r="D58" s="17"/>
      <c r="E58" s="168"/>
      <c r="F58" s="98" t="s">
        <v>78</v>
      </c>
      <c r="G58" s="98" t="s">
        <v>79</v>
      </c>
      <c r="H58" s="98" t="s">
        <v>80</v>
      </c>
      <c r="I58" s="98" t="s">
        <v>84</v>
      </c>
      <c r="J58" s="98" t="s">
        <v>81</v>
      </c>
      <c r="K58" s="98" t="s">
        <v>82</v>
      </c>
      <c r="L58" s="98" t="s">
        <v>83</v>
      </c>
      <c r="M58" s="98" t="s">
        <v>85</v>
      </c>
      <c r="N58" s="170"/>
      <c r="O58" s="98" t="s">
        <v>78</v>
      </c>
      <c r="P58" s="98" t="s">
        <v>79</v>
      </c>
      <c r="Q58" s="98" t="s">
        <v>80</v>
      </c>
      <c r="R58" s="98" t="s">
        <v>84</v>
      </c>
      <c r="S58" s="98" t="s">
        <v>81</v>
      </c>
      <c r="T58" s="98" t="s">
        <v>82</v>
      </c>
      <c r="U58" s="98" t="s">
        <v>83</v>
      </c>
      <c r="V58" s="98" t="s">
        <v>85</v>
      </c>
      <c r="W58" s="170"/>
    </row>
    <row r="59" spans="2:23" ht="12">
      <c r="B59" s="17"/>
      <c r="C59" s="2"/>
      <c r="D59" s="17"/>
      <c r="E59" s="168"/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171"/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171"/>
    </row>
    <row r="60" spans="2:23" ht="12">
      <c r="B60" s="17"/>
      <c r="C60" s="2"/>
      <c r="D60" s="17"/>
      <c r="E60" s="168"/>
      <c r="N60" s="168"/>
      <c r="W60" s="168"/>
    </row>
    <row r="61" spans="2:23" ht="12">
      <c r="B61" s="17"/>
      <c r="C61" s="2"/>
      <c r="D61" s="17"/>
      <c r="E61" s="168"/>
      <c r="F61" s="211" t="s">
        <v>44</v>
      </c>
      <c r="G61" s="211"/>
      <c r="H61" s="211"/>
      <c r="I61" s="211"/>
      <c r="J61" s="211"/>
      <c r="K61" s="211"/>
      <c r="L61" s="211"/>
      <c r="M61" s="211"/>
      <c r="N61" s="170"/>
      <c r="O61" s="211" t="s">
        <v>44</v>
      </c>
      <c r="P61" s="211"/>
      <c r="Q61" s="211"/>
      <c r="R61" s="211"/>
      <c r="S61" s="211"/>
      <c r="T61" s="211"/>
      <c r="U61" s="211"/>
      <c r="V61" s="211"/>
      <c r="W61" s="170"/>
    </row>
    <row r="62" spans="2:23" ht="12.75">
      <c r="B62" s="17"/>
      <c r="C62" s="2"/>
      <c r="D62" s="17"/>
      <c r="E62" s="168"/>
      <c r="F62" s="98" t="s">
        <v>78</v>
      </c>
      <c r="G62" s="98" t="s">
        <v>79</v>
      </c>
      <c r="H62" s="98" t="s">
        <v>80</v>
      </c>
      <c r="I62" s="98" t="s">
        <v>81</v>
      </c>
      <c r="J62" s="98" t="s">
        <v>82</v>
      </c>
      <c r="K62" s="98" t="s">
        <v>83</v>
      </c>
      <c r="L62" s="98"/>
      <c r="N62" s="170"/>
      <c r="O62" s="98" t="s">
        <v>78</v>
      </c>
      <c r="P62" s="98" t="s">
        <v>79</v>
      </c>
      <c r="Q62" s="98" t="s">
        <v>80</v>
      </c>
      <c r="R62" s="98" t="s">
        <v>81</v>
      </c>
      <c r="S62" s="98" t="s">
        <v>82</v>
      </c>
      <c r="T62" s="98" t="s">
        <v>83</v>
      </c>
      <c r="U62" s="98"/>
      <c r="V62" s="98"/>
      <c r="W62" s="170"/>
    </row>
    <row r="63" spans="2:23" ht="12">
      <c r="B63" s="17">
        <v>16</v>
      </c>
      <c r="C63" s="178"/>
      <c r="D63" s="122" t="s">
        <v>54</v>
      </c>
      <c r="E63" s="168"/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8"/>
      <c r="M63" s="8"/>
      <c r="N63" s="171"/>
      <c r="O63" s="76">
        <v>0</v>
      </c>
      <c r="P63" s="76">
        <v>1</v>
      </c>
      <c r="Q63" s="76">
        <v>1</v>
      </c>
      <c r="R63" s="76">
        <v>0</v>
      </c>
      <c r="S63" s="76">
        <v>0</v>
      </c>
      <c r="T63" s="76">
        <v>0</v>
      </c>
      <c r="U63" s="76"/>
      <c r="V63" s="76"/>
      <c r="W63" s="171"/>
    </row>
    <row r="64" spans="2:23" ht="12">
      <c r="B64" s="17"/>
      <c r="C64" s="2"/>
      <c r="D64" s="17"/>
      <c r="E64" s="168"/>
      <c r="F64" s="210" t="s">
        <v>43</v>
      </c>
      <c r="G64" s="210"/>
      <c r="H64" s="210"/>
      <c r="I64" s="210"/>
      <c r="J64" s="210"/>
      <c r="K64" s="210"/>
      <c r="L64" s="210"/>
      <c r="M64" s="210"/>
      <c r="N64" s="170"/>
      <c r="O64" s="210" t="s">
        <v>43</v>
      </c>
      <c r="P64" s="210"/>
      <c r="Q64" s="210"/>
      <c r="R64" s="210"/>
      <c r="S64" s="210"/>
      <c r="T64" s="210"/>
      <c r="U64" s="210"/>
      <c r="V64" s="210"/>
      <c r="W64" s="170"/>
    </row>
    <row r="65" spans="2:23" ht="12.75">
      <c r="B65" s="17"/>
      <c r="C65" s="2"/>
      <c r="D65" s="17"/>
      <c r="E65" s="168"/>
      <c r="F65" s="98" t="s">
        <v>78</v>
      </c>
      <c r="G65" s="98" t="s">
        <v>79</v>
      </c>
      <c r="H65" s="98" t="s">
        <v>80</v>
      </c>
      <c r="I65" s="98" t="s">
        <v>84</v>
      </c>
      <c r="J65" s="98" t="s">
        <v>81</v>
      </c>
      <c r="K65" s="98" t="s">
        <v>82</v>
      </c>
      <c r="L65" s="98" t="s">
        <v>83</v>
      </c>
      <c r="M65" s="98" t="s">
        <v>85</v>
      </c>
      <c r="N65" s="170"/>
      <c r="O65" s="98" t="s">
        <v>78</v>
      </c>
      <c r="P65" s="98" t="s">
        <v>79</v>
      </c>
      <c r="Q65" s="98" t="s">
        <v>80</v>
      </c>
      <c r="R65" s="98" t="s">
        <v>84</v>
      </c>
      <c r="S65" s="98" t="s">
        <v>81</v>
      </c>
      <c r="T65" s="98" t="s">
        <v>82</v>
      </c>
      <c r="U65" s="98" t="s">
        <v>83</v>
      </c>
      <c r="V65" s="98" t="s">
        <v>85</v>
      </c>
      <c r="W65" s="170"/>
    </row>
    <row r="66" spans="2:23" ht="12">
      <c r="B66" s="17"/>
      <c r="C66" s="2"/>
      <c r="D66" s="17"/>
      <c r="E66" s="168"/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171"/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171"/>
    </row>
    <row r="67" spans="2:23" ht="12">
      <c r="B67" s="17"/>
      <c r="C67" s="2"/>
      <c r="D67" s="17"/>
      <c r="E67" s="168"/>
      <c r="N67" s="168"/>
      <c r="W67" s="168"/>
    </row>
    <row r="68" spans="2:23" ht="12">
      <c r="B68" s="17"/>
      <c r="C68" s="2"/>
      <c r="D68" s="17"/>
      <c r="E68" s="168"/>
      <c r="F68" s="211" t="s">
        <v>44</v>
      </c>
      <c r="G68" s="211"/>
      <c r="H68" s="211"/>
      <c r="I68" s="211"/>
      <c r="J68" s="211"/>
      <c r="K68" s="211"/>
      <c r="L68" s="211"/>
      <c r="M68" s="211"/>
      <c r="N68" s="170"/>
      <c r="O68" s="211" t="s">
        <v>44</v>
      </c>
      <c r="P68" s="211"/>
      <c r="Q68" s="211"/>
      <c r="R68" s="211"/>
      <c r="S68" s="211"/>
      <c r="T68" s="211"/>
      <c r="U68" s="211"/>
      <c r="V68" s="211"/>
      <c r="W68" s="170"/>
    </row>
    <row r="69" spans="2:23" ht="12.75">
      <c r="B69" s="17"/>
      <c r="C69" s="2"/>
      <c r="D69" s="17"/>
      <c r="E69" s="168"/>
      <c r="F69" s="98" t="s">
        <v>78</v>
      </c>
      <c r="G69" s="98" t="s">
        <v>79</v>
      </c>
      <c r="H69" s="98" t="s">
        <v>80</v>
      </c>
      <c r="I69" s="98" t="s">
        <v>81</v>
      </c>
      <c r="J69" s="98" t="s">
        <v>82</v>
      </c>
      <c r="K69" s="98" t="s">
        <v>83</v>
      </c>
      <c r="L69" s="98"/>
      <c r="N69" s="170"/>
      <c r="O69" s="98" t="s">
        <v>78</v>
      </c>
      <c r="P69" s="98" t="s">
        <v>79</v>
      </c>
      <c r="Q69" s="98" t="s">
        <v>80</v>
      </c>
      <c r="R69" s="98" t="s">
        <v>81</v>
      </c>
      <c r="S69" s="98" t="s">
        <v>82</v>
      </c>
      <c r="T69" s="98" t="s">
        <v>83</v>
      </c>
      <c r="U69" s="98"/>
      <c r="V69" s="98"/>
      <c r="W69" s="170"/>
    </row>
    <row r="70" spans="2:23" ht="12">
      <c r="B70" s="17">
        <v>2</v>
      </c>
      <c r="C70" s="178"/>
      <c r="D70" s="122" t="s">
        <v>54</v>
      </c>
      <c r="E70" s="168"/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8"/>
      <c r="M70" s="8"/>
      <c r="N70" s="171"/>
      <c r="O70" s="76">
        <v>1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/>
      <c r="V70" s="76"/>
      <c r="W70" s="171"/>
    </row>
    <row r="71" spans="2:23" ht="12">
      <c r="B71" s="17"/>
      <c r="C71" s="2"/>
      <c r="D71" s="17"/>
      <c r="E71" s="168"/>
      <c r="F71" s="210" t="s">
        <v>43</v>
      </c>
      <c r="G71" s="210"/>
      <c r="H71" s="210"/>
      <c r="I71" s="210"/>
      <c r="J71" s="210"/>
      <c r="K71" s="210"/>
      <c r="L71" s="210"/>
      <c r="M71" s="210"/>
      <c r="N71" s="170"/>
      <c r="O71" s="210" t="s">
        <v>43</v>
      </c>
      <c r="P71" s="210"/>
      <c r="Q71" s="210"/>
      <c r="R71" s="210"/>
      <c r="S71" s="210"/>
      <c r="T71" s="210"/>
      <c r="U71" s="210"/>
      <c r="V71" s="210"/>
      <c r="W71" s="170"/>
    </row>
    <row r="72" spans="2:23" ht="12.75">
      <c r="B72" s="17"/>
      <c r="C72" s="2"/>
      <c r="D72" s="17"/>
      <c r="E72" s="168"/>
      <c r="F72" s="98" t="s">
        <v>78</v>
      </c>
      <c r="G72" s="98" t="s">
        <v>79</v>
      </c>
      <c r="H72" s="98" t="s">
        <v>80</v>
      </c>
      <c r="I72" s="98" t="s">
        <v>84</v>
      </c>
      <c r="J72" s="98" t="s">
        <v>81</v>
      </c>
      <c r="K72" s="98" t="s">
        <v>82</v>
      </c>
      <c r="L72" s="98" t="s">
        <v>83</v>
      </c>
      <c r="M72" s="98" t="s">
        <v>85</v>
      </c>
      <c r="N72" s="170"/>
      <c r="O72" s="98" t="s">
        <v>78</v>
      </c>
      <c r="P72" s="98" t="s">
        <v>79</v>
      </c>
      <c r="Q72" s="98" t="s">
        <v>80</v>
      </c>
      <c r="R72" s="98" t="s">
        <v>84</v>
      </c>
      <c r="S72" s="98" t="s">
        <v>81</v>
      </c>
      <c r="T72" s="98" t="s">
        <v>82</v>
      </c>
      <c r="U72" s="98" t="s">
        <v>83</v>
      </c>
      <c r="V72" s="98" t="s">
        <v>85</v>
      </c>
      <c r="W72" s="170"/>
    </row>
    <row r="73" spans="2:23" ht="12">
      <c r="B73" s="17"/>
      <c r="C73" s="2"/>
      <c r="D73" s="17"/>
      <c r="E73" s="168"/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171"/>
      <c r="O73" s="76">
        <v>1</v>
      </c>
      <c r="P73" s="76">
        <v>0</v>
      </c>
      <c r="Q73" s="76">
        <v>0</v>
      </c>
      <c r="R73" s="76">
        <v>0</v>
      </c>
      <c r="S73" s="76">
        <v>0</v>
      </c>
      <c r="T73" s="76">
        <v>1</v>
      </c>
      <c r="U73" s="76">
        <v>0</v>
      </c>
      <c r="V73" s="76">
        <v>0</v>
      </c>
      <c r="W73" s="171"/>
    </row>
    <row r="74" spans="2:23" ht="12">
      <c r="B74" s="17"/>
      <c r="C74" s="2"/>
      <c r="D74" s="17"/>
      <c r="E74" s="168"/>
      <c r="N74" s="168"/>
      <c r="W74" s="168"/>
    </row>
    <row r="75" spans="2:23" ht="12">
      <c r="B75" s="17"/>
      <c r="C75" s="2"/>
      <c r="D75" s="17"/>
      <c r="E75" s="168"/>
      <c r="F75" s="211" t="s">
        <v>44</v>
      </c>
      <c r="G75" s="211"/>
      <c r="H75" s="211"/>
      <c r="I75" s="211"/>
      <c r="J75" s="211"/>
      <c r="K75" s="211"/>
      <c r="L75" s="211"/>
      <c r="M75" s="211"/>
      <c r="N75" s="170"/>
      <c r="O75" s="211" t="s">
        <v>44</v>
      </c>
      <c r="P75" s="211"/>
      <c r="Q75" s="211"/>
      <c r="R75" s="211"/>
      <c r="S75" s="211"/>
      <c r="T75" s="211"/>
      <c r="U75" s="211"/>
      <c r="V75" s="211"/>
      <c r="W75" s="170"/>
    </row>
    <row r="76" spans="2:23" ht="12.75">
      <c r="B76" s="17"/>
      <c r="C76" s="2"/>
      <c r="D76" s="17"/>
      <c r="E76" s="168"/>
      <c r="F76" s="98" t="s">
        <v>78</v>
      </c>
      <c r="G76" s="98" t="s">
        <v>79</v>
      </c>
      <c r="H76" s="98" t="s">
        <v>80</v>
      </c>
      <c r="I76" s="98" t="s">
        <v>81</v>
      </c>
      <c r="J76" s="98" t="s">
        <v>82</v>
      </c>
      <c r="K76" s="98" t="s">
        <v>83</v>
      </c>
      <c r="L76" s="98"/>
      <c r="N76" s="170"/>
      <c r="O76" s="98" t="s">
        <v>78</v>
      </c>
      <c r="P76" s="98" t="s">
        <v>79</v>
      </c>
      <c r="Q76" s="98" t="s">
        <v>80</v>
      </c>
      <c r="R76" s="98" t="s">
        <v>81</v>
      </c>
      <c r="S76" s="98" t="s">
        <v>82</v>
      </c>
      <c r="T76" s="98" t="s">
        <v>83</v>
      </c>
      <c r="U76" s="98"/>
      <c r="V76" s="98"/>
      <c r="W76" s="170"/>
    </row>
    <row r="77" spans="2:23" ht="12">
      <c r="B77" s="17">
        <v>29</v>
      </c>
      <c r="C77" s="178"/>
      <c r="D77" s="122" t="s">
        <v>54</v>
      </c>
      <c r="E77" s="168"/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8"/>
      <c r="M77" s="8"/>
      <c r="N77" s="171"/>
      <c r="O77" s="112">
        <v>0</v>
      </c>
      <c r="P77" s="112">
        <v>0</v>
      </c>
      <c r="Q77" s="112">
        <v>0</v>
      </c>
      <c r="R77" s="112">
        <v>0</v>
      </c>
      <c r="S77" s="112">
        <v>0</v>
      </c>
      <c r="T77" s="112">
        <v>0</v>
      </c>
      <c r="U77" s="112"/>
      <c r="V77" s="112"/>
      <c r="W77" s="171"/>
    </row>
    <row r="78" spans="2:23" ht="12">
      <c r="B78" s="17"/>
      <c r="C78" s="2"/>
      <c r="D78" s="17"/>
      <c r="E78" s="168"/>
      <c r="F78" s="210" t="s">
        <v>43</v>
      </c>
      <c r="G78" s="210"/>
      <c r="H78" s="210"/>
      <c r="I78" s="210"/>
      <c r="J78" s="210"/>
      <c r="K78" s="210"/>
      <c r="L78" s="210"/>
      <c r="M78" s="210"/>
      <c r="N78" s="170"/>
      <c r="O78" s="210" t="s">
        <v>43</v>
      </c>
      <c r="P78" s="210"/>
      <c r="Q78" s="210"/>
      <c r="R78" s="210"/>
      <c r="S78" s="210"/>
      <c r="T78" s="210"/>
      <c r="U78" s="210"/>
      <c r="V78" s="210"/>
      <c r="W78" s="170"/>
    </row>
    <row r="79" spans="2:23" ht="12.75">
      <c r="B79" s="17"/>
      <c r="C79" s="2"/>
      <c r="D79" s="17"/>
      <c r="E79" s="168"/>
      <c r="F79" s="98" t="s">
        <v>78</v>
      </c>
      <c r="G79" s="98" t="s">
        <v>79</v>
      </c>
      <c r="H79" s="98" t="s">
        <v>80</v>
      </c>
      <c r="I79" s="98" t="s">
        <v>84</v>
      </c>
      <c r="J79" s="98" t="s">
        <v>81</v>
      </c>
      <c r="K79" s="98" t="s">
        <v>82</v>
      </c>
      <c r="L79" s="98" t="s">
        <v>83</v>
      </c>
      <c r="M79" s="98" t="s">
        <v>85</v>
      </c>
      <c r="N79" s="170"/>
      <c r="O79" s="98" t="s">
        <v>78</v>
      </c>
      <c r="P79" s="98" t="s">
        <v>79</v>
      </c>
      <c r="Q79" s="98" t="s">
        <v>80</v>
      </c>
      <c r="R79" s="98" t="s">
        <v>84</v>
      </c>
      <c r="S79" s="98" t="s">
        <v>81</v>
      </c>
      <c r="T79" s="98" t="s">
        <v>82</v>
      </c>
      <c r="U79" s="98" t="s">
        <v>83</v>
      </c>
      <c r="V79" s="98" t="s">
        <v>85</v>
      </c>
      <c r="W79" s="170"/>
    </row>
    <row r="80" spans="2:23" ht="12">
      <c r="B80" s="17"/>
      <c r="C80" s="2"/>
      <c r="D80" s="17"/>
      <c r="E80" s="168"/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171"/>
      <c r="O80" s="76">
        <v>1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171"/>
    </row>
    <row r="81" spans="2:23" ht="12">
      <c r="B81" s="17"/>
      <c r="C81" s="2"/>
      <c r="D81" s="17"/>
      <c r="E81" s="168"/>
      <c r="N81" s="168"/>
      <c r="W81" s="168"/>
    </row>
    <row r="82" spans="2:23" ht="12">
      <c r="B82" s="17"/>
      <c r="C82" s="2"/>
      <c r="D82" s="17"/>
      <c r="E82" s="168"/>
      <c r="F82" s="211" t="s">
        <v>44</v>
      </c>
      <c r="G82" s="211"/>
      <c r="H82" s="211"/>
      <c r="I82" s="211"/>
      <c r="J82" s="211"/>
      <c r="K82" s="211"/>
      <c r="L82" s="211"/>
      <c r="M82" s="211"/>
      <c r="N82" s="170"/>
      <c r="O82" s="211" t="s">
        <v>44</v>
      </c>
      <c r="P82" s="211"/>
      <c r="Q82" s="211"/>
      <c r="R82" s="211"/>
      <c r="S82" s="211"/>
      <c r="T82" s="211"/>
      <c r="U82" s="211"/>
      <c r="V82" s="211"/>
      <c r="W82" s="170"/>
    </row>
    <row r="83" spans="2:23" ht="12.75">
      <c r="B83" s="17"/>
      <c r="C83" s="2"/>
      <c r="D83" s="17"/>
      <c r="E83" s="168"/>
      <c r="F83" s="98" t="s">
        <v>78</v>
      </c>
      <c r="G83" s="98" t="s">
        <v>79</v>
      </c>
      <c r="H83" s="98" t="s">
        <v>80</v>
      </c>
      <c r="I83" s="98" t="s">
        <v>81</v>
      </c>
      <c r="J83" s="98" t="s">
        <v>82</v>
      </c>
      <c r="K83" s="98" t="s">
        <v>83</v>
      </c>
      <c r="L83" s="98"/>
      <c r="N83" s="170"/>
      <c r="O83" s="98" t="s">
        <v>78</v>
      </c>
      <c r="P83" s="98" t="s">
        <v>79</v>
      </c>
      <c r="Q83" s="98" t="s">
        <v>80</v>
      </c>
      <c r="R83" s="98" t="s">
        <v>81</v>
      </c>
      <c r="S83" s="98" t="s">
        <v>82</v>
      </c>
      <c r="T83" s="98" t="s">
        <v>83</v>
      </c>
      <c r="U83" s="98"/>
      <c r="V83" s="98"/>
      <c r="W83" s="170"/>
    </row>
    <row r="84" spans="2:23" ht="12">
      <c r="B84" s="17">
        <v>35</v>
      </c>
      <c r="C84" s="2"/>
      <c r="D84" s="122" t="s">
        <v>54</v>
      </c>
      <c r="E84" s="168"/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8"/>
      <c r="M84" s="8"/>
      <c r="N84" s="171"/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/>
      <c r="V84" s="112"/>
      <c r="W84" s="171"/>
    </row>
    <row r="85" spans="2:23" ht="12">
      <c r="B85" s="17"/>
      <c r="C85" s="2"/>
      <c r="D85" s="17"/>
      <c r="E85" s="168"/>
      <c r="F85" s="210" t="s">
        <v>43</v>
      </c>
      <c r="G85" s="210"/>
      <c r="H85" s="210"/>
      <c r="I85" s="210"/>
      <c r="J85" s="210"/>
      <c r="K85" s="210"/>
      <c r="L85" s="210"/>
      <c r="M85" s="210"/>
      <c r="N85" s="170"/>
      <c r="O85" s="210" t="s">
        <v>43</v>
      </c>
      <c r="P85" s="210"/>
      <c r="Q85" s="210"/>
      <c r="R85" s="210"/>
      <c r="S85" s="210"/>
      <c r="T85" s="210"/>
      <c r="U85" s="210"/>
      <c r="V85" s="210"/>
      <c r="W85" s="170"/>
    </row>
    <row r="86" spans="2:23" ht="12.75">
      <c r="B86" s="17"/>
      <c r="C86" s="2"/>
      <c r="D86" s="17"/>
      <c r="E86" s="168"/>
      <c r="F86" s="98" t="s">
        <v>78</v>
      </c>
      <c r="G86" s="98" t="s">
        <v>79</v>
      </c>
      <c r="H86" s="98" t="s">
        <v>80</v>
      </c>
      <c r="I86" s="98" t="s">
        <v>84</v>
      </c>
      <c r="J86" s="98" t="s">
        <v>81</v>
      </c>
      <c r="K86" s="98" t="s">
        <v>82</v>
      </c>
      <c r="L86" s="98" t="s">
        <v>83</v>
      </c>
      <c r="M86" s="98" t="s">
        <v>85</v>
      </c>
      <c r="N86" s="170"/>
      <c r="O86" s="98" t="s">
        <v>78</v>
      </c>
      <c r="P86" s="98" t="s">
        <v>79</v>
      </c>
      <c r="Q86" s="98" t="s">
        <v>80</v>
      </c>
      <c r="R86" s="98" t="s">
        <v>84</v>
      </c>
      <c r="S86" s="98" t="s">
        <v>81</v>
      </c>
      <c r="T86" s="98" t="s">
        <v>82</v>
      </c>
      <c r="U86" s="98" t="s">
        <v>83</v>
      </c>
      <c r="V86" s="98" t="s">
        <v>85</v>
      </c>
      <c r="W86" s="170"/>
    </row>
    <row r="87" spans="2:23" ht="12">
      <c r="B87" s="17"/>
      <c r="C87" s="2"/>
      <c r="D87" s="17"/>
      <c r="E87" s="168"/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171"/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171"/>
    </row>
    <row r="88" spans="2:23" ht="12">
      <c r="B88" s="17"/>
      <c r="C88" s="2"/>
      <c r="D88" s="17"/>
      <c r="E88" s="168"/>
      <c r="N88" s="168"/>
      <c r="W88" s="168"/>
    </row>
    <row r="89" spans="2:23" ht="12">
      <c r="B89" s="17"/>
      <c r="C89" s="2"/>
      <c r="D89" s="17"/>
      <c r="E89" s="168"/>
      <c r="F89" s="211" t="s">
        <v>44</v>
      </c>
      <c r="G89" s="211"/>
      <c r="H89" s="211"/>
      <c r="I89" s="211"/>
      <c r="J89" s="211"/>
      <c r="K89" s="211"/>
      <c r="L89" s="211"/>
      <c r="M89" s="211"/>
      <c r="N89" s="170"/>
      <c r="O89" s="211" t="s">
        <v>44</v>
      </c>
      <c r="P89" s="211"/>
      <c r="Q89" s="211"/>
      <c r="R89" s="211"/>
      <c r="S89" s="211"/>
      <c r="T89" s="211"/>
      <c r="U89" s="211"/>
      <c r="V89" s="211"/>
      <c r="W89" s="170"/>
    </row>
    <row r="90" spans="2:23" ht="12.75">
      <c r="B90" s="17"/>
      <c r="C90" s="2"/>
      <c r="D90" s="17"/>
      <c r="E90" s="168"/>
      <c r="F90" s="98" t="s">
        <v>78</v>
      </c>
      <c r="G90" s="98" t="s">
        <v>79</v>
      </c>
      <c r="H90" s="98" t="s">
        <v>80</v>
      </c>
      <c r="I90" s="98" t="s">
        <v>81</v>
      </c>
      <c r="J90" s="98" t="s">
        <v>82</v>
      </c>
      <c r="K90" s="98" t="s">
        <v>83</v>
      </c>
      <c r="L90" s="98"/>
      <c r="N90" s="170"/>
      <c r="O90" s="98" t="s">
        <v>78</v>
      </c>
      <c r="P90" s="98" t="s">
        <v>79</v>
      </c>
      <c r="Q90" s="98" t="s">
        <v>80</v>
      </c>
      <c r="R90" s="98" t="s">
        <v>81</v>
      </c>
      <c r="S90" s="98" t="s">
        <v>82</v>
      </c>
      <c r="T90" s="98" t="s">
        <v>83</v>
      </c>
      <c r="U90" s="98"/>
      <c r="V90" s="98"/>
      <c r="W90" s="170"/>
    </row>
    <row r="91" spans="2:23" ht="12">
      <c r="B91" s="17">
        <v>19</v>
      </c>
      <c r="C91" s="178"/>
      <c r="D91" s="122" t="s">
        <v>54</v>
      </c>
      <c r="E91" s="168"/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8"/>
      <c r="M91" s="8"/>
      <c r="N91" s="171"/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/>
      <c r="V91" s="76"/>
      <c r="W91" s="171"/>
    </row>
    <row r="92" spans="2:23" ht="12">
      <c r="B92" s="17"/>
      <c r="C92" s="2"/>
      <c r="D92" s="17"/>
      <c r="E92" s="168"/>
      <c r="F92" s="210" t="s">
        <v>43</v>
      </c>
      <c r="G92" s="210"/>
      <c r="H92" s="210"/>
      <c r="I92" s="210"/>
      <c r="J92" s="210"/>
      <c r="K92" s="210"/>
      <c r="L92" s="210"/>
      <c r="M92" s="210"/>
      <c r="N92" s="170"/>
      <c r="O92" s="210" t="s">
        <v>43</v>
      </c>
      <c r="P92" s="210"/>
      <c r="Q92" s="210"/>
      <c r="R92" s="210"/>
      <c r="S92" s="210"/>
      <c r="T92" s="210"/>
      <c r="U92" s="210"/>
      <c r="V92" s="210"/>
      <c r="W92" s="170"/>
    </row>
    <row r="93" spans="2:23" ht="12.75">
      <c r="B93" s="17"/>
      <c r="C93" s="2"/>
      <c r="D93" s="17"/>
      <c r="E93" s="168"/>
      <c r="F93" s="98" t="s">
        <v>78</v>
      </c>
      <c r="G93" s="98" t="s">
        <v>79</v>
      </c>
      <c r="H93" s="98" t="s">
        <v>80</v>
      </c>
      <c r="I93" s="98" t="s">
        <v>84</v>
      </c>
      <c r="J93" s="98" t="s">
        <v>81</v>
      </c>
      <c r="K93" s="98" t="s">
        <v>82</v>
      </c>
      <c r="L93" s="98" t="s">
        <v>83</v>
      </c>
      <c r="M93" s="98" t="s">
        <v>85</v>
      </c>
      <c r="N93" s="170"/>
      <c r="O93" s="98" t="s">
        <v>78</v>
      </c>
      <c r="P93" s="98" t="s">
        <v>79</v>
      </c>
      <c r="Q93" s="98" t="s">
        <v>80</v>
      </c>
      <c r="R93" s="98" t="s">
        <v>84</v>
      </c>
      <c r="S93" s="98" t="s">
        <v>81</v>
      </c>
      <c r="T93" s="98" t="s">
        <v>82</v>
      </c>
      <c r="U93" s="98" t="s">
        <v>83</v>
      </c>
      <c r="V93" s="98" t="s">
        <v>85</v>
      </c>
      <c r="W93" s="170"/>
    </row>
    <row r="94" spans="2:23" ht="12">
      <c r="B94" s="17"/>
      <c r="C94" s="2"/>
      <c r="D94" s="17"/>
      <c r="E94" s="168"/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171"/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171"/>
    </row>
    <row r="95" spans="2:23" ht="12">
      <c r="B95" s="17"/>
      <c r="C95" s="2"/>
      <c r="D95" s="17"/>
      <c r="E95" s="168"/>
      <c r="N95" s="168"/>
      <c r="W95" s="168"/>
    </row>
    <row r="96" spans="2:23" ht="12">
      <c r="B96" s="17"/>
      <c r="C96" s="2"/>
      <c r="D96" s="17"/>
      <c r="E96" s="168"/>
      <c r="F96" s="211" t="s">
        <v>44</v>
      </c>
      <c r="G96" s="211"/>
      <c r="H96" s="211"/>
      <c r="I96" s="211"/>
      <c r="J96" s="211"/>
      <c r="K96" s="211"/>
      <c r="L96" s="211"/>
      <c r="M96" s="211"/>
      <c r="N96" s="170"/>
      <c r="O96" s="211" t="s">
        <v>44</v>
      </c>
      <c r="P96" s="211"/>
      <c r="Q96" s="211"/>
      <c r="R96" s="211"/>
      <c r="S96" s="211"/>
      <c r="T96" s="211"/>
      <c r="U96" s="211"/>
      <c r="V96" s="211"/>
      <c r="W96" s="170"/>
    </row>
    <row r="97" spans="2:23" ht="12.75">
      <c r="B97" s="17"/>
      <c r="C97" s="2"/>
      <c r="D97" s="17"/>
      <c r="E97" s="168"/>
      <c r="F97" s="98" t="s">
        <v>78</v>
      </c>
      <c r="G97" s="98" t="s">
        <v>79</v>
      </c>
      <c r="H97" s="98" t="s">
        <v>80</v>
      </c>
      <c r="I97" s="98" t="s">
        <v>81</v>
      </c>
      <c r="J97" s="98" t="s">
        <v>82</v>
      </c>
      <c r="K97" s="98" t="s">
        <v>83</v>
      </c>
      <c r="L97" s="98"/>
      <c r="N97" s="170"/>
      <c r="O97" s="98" t="s">
        <v>78</v>
      </c>
      <c r="P97" s="98" t="s">
        <v>79</v>
      </c>
      <c r="Q97" s="98" t="s">
        <v>80</v>
      </c>
      <c r="R97" s="98" t="s">
        <v>81</v>
      </c>
      <c r="S97" s="98" t="s">
        <v>82</v>
      </c>
      <c r="T97" s="98" t="s">
        <v>83</v>
      </c>
      <c r="U97" s="98"/>
      <c r="V97" s="98"/>
      <c r="W97" s="170"/>
    </row>
    <row r="98" spans="2:23" ht="12">
      <c r="B98" s="17">
        <v>32</v>
      </c>
      <c r="C98" s="178"/>
      <c r="D98" s="122" t="s">
        <v>54</v>
      </c>
      <c r="E98" s="168"/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8"/>
      <c r="M98" s="8"/>
      <c r="N98" s="171"/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/>
      <c r="V98" s="76"/>
      <c r="W98" s="171"/>
    </row>
    <row r="99" spans="2:23" ht="12">
      <c r="B99" s="17"/>
      <c r="C99" s="2"/>
      <c r="D99" s="17"/>
      <c r="E99" s="168"/>
      <c r="F99" s="210" t="s">
        <v>43</v>
      </c>
      <c r="G99" s="210"/>
      <c r="H99" s="210"/>
      <c r="I99" s="210"/>
      <c r="J99" s="210"/>
      <c r="K99" s="210"/>
      <c r="L99" s="210"/>
      <c r="M99" s="210"/>
      <c r="N99" s="170"/>
      <c r="O99" s="210" t="s">
        <v>43</v>
      </c>
      <c r="P99" s="210"/>
      <c r="Q99" s="210"/>
      <c r="R99" s="210"/>
      <c r="S99" s="210"/>
      <c r="T99" s="210"/>
      <c r="U99" s="210"/>
      <c r="V99" s="210"/>
      <c r="W99" s="170"/>
    </row>
    <row r="100" spans="2:23" ht="12.75">
      <c r="B100" s="17"/>
      <c r="C100" s="2"/>
      <c r="D100" s="17"/>
      <c r="E100" s="168"/>
      <c r="F100" s="98" t="s">
        <v>78</v>
      </c>
      <c r="G100" s="98" t="s">
        <v>79</v>
      </c>
      <c r="H100" s="98" t="s">
        <v>80</v>
      </c>
      <c r="I100" s="98" t="s">
        <v>84</v>
      </c>
      <c r="J100" s="98" t="s">
        <v>81</v>
      </c>
      <c r="K100" s="98" t="s">
        <v>82</v>
      </c>
      <c r="L100" s="98" t="s">
        <v>83</v>
      </c>
      <c r="M100" s="98" t="s">
        <v>85</v>
      </c>
      <c r="N100" s="170"/>
      <c r="O100" s="98" t="s">
        <v>78</v>
      </c>
      <c r="P100" s="98" t="s">
        <v>79</v>
      </c>
      <c r="Q100" s="98" t="s">
        <v>80</v>
      </c>
      <c r="R100" s="98" t="s">
        <v>84</v>
      </c>
      <c r="S100" s="98" t="s">
        <v>81</v>
      </c>
      <c r="T100" s="98" t="s">
        <v>82</v>
      </c>
      <c r="U100" s="98" t="s">
        <v>83</v>
      </c>
      <c r="V100" s="98" t="s">
        <v>85</v>
      </c>
      <c r="W100" s="170"/>
    </row>
    <row r="101" spans="2:23" ht="12">
      <c r="B101" s="17"/>
      <c r="C101" s="2"/>
      <c r="D101" s="17"/>
      <c r="E101" s="168"/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171"/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171"/>
    </row>
    <row r="102" spans="2:23" ht="12">
      <c r="B102" s="17"/>
      <c r="C102" s="2"/>
      <c r="D102" s="17"/>
      <c r="E102" s="168"/>
      <c r="N102" s="168"/>
      <c r="W102" s="168"/>
    </row>
    <row r="103" spans="2:23" ht="12">
      <c r="B103" s="17"/>
      <c r="C103" s="2"/>
      <c r="D103" s="17"/>
      <c r="E103" s="168"/>
      <c r="F103" s="211" t="s">
        <v>44</v>
      </c>
      <c r="G103" s="211"/>
      <c r="H103" s="211"/>
      <c r="I103" s="211"/>
      <c r="J103" s="211"/>
      <c r="K103" s="211"/>
      <c r="L103" s="211"/>
      <c r="M103" s="211"/>
      <c r="N103" s="170"/>
      <c r="O103" s="211" t="s">
        <v>44</v>
      </c>
      <c r="P103" s="211"/>
      <c r="Q103" s="211"/>
      <c r="R103" s="211"/>
      <c r="S103" s="211"/>
      <c r="T103" s="211"/>
      <c r="U103" s="211"/>
      <c r="V103" s="211"/>
      <c r="W103" s="170"/>
    </row>
    <row r="104" spans="2:23" ht="12.75">
      <c r="B104" s="17"/>
      <c r="C104" s="2"/>
      <c r="D104" s="17"/>
      <c r="E104" s="168"/>
      <c r="F104" s="98" t="s">
        <v>78</v>
      </c>
      <c r="G104" s="98" t="s">
        <v>79</v>
      </c>
      <c r="H104" s="98" t="s">
        <v>80</v>
      </c>
      <c r="I104" s="98" t="s">
        <v>81</v>
      </c>
      <c r="J104" s="98" t="s">
        <v>82</v>
      </c>
      <c r="K104" s="98" t="s">
        <v>83</v>
      </c>
      <c r="L104" s="98"/>
      <c r="N104" s="170"/>
      <c r="O104" s="98" t="s">
        <v>78</v>
      </c>
      <c r="P104" s="98" t="s">
        <v>79</v>
      </c>
      <c r="Q104" s="98" t="s">
        <v>80</v>
      </c>
      <c r="R104" s="98" t="s">
        <v>81</v>
      </c>
      <c r="S104" s="98" t="s">
        <v>82</v>
      </c>
      <c r="T104" s="98" t="s">
        <v>83</v>
      </c>
      <c r="U104" s="98"/>
      <c r="V104" s="98"/>
      <c r="W104" s="170"/>
    </row>
    <row r="105" spans="2:23" ht="12">
      <c r="B105" s="17">
        <v>34</v>
      </c>
      <c r="C105" s="178"/>
      <c r="D105" s="122" t="s">
        <v>54</v>
      </c>
      <c r="E105" s="168"/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8"/>
      <c r="M105" s="8"/>
      <c r="N105" s="171"/>
      <c r="O105" s="76">
        <v>1</v>
      </c>
      <c r="P105" s="76">
        <v>0</v>
      </c>
      <c r="Q105" s="76">
        <v>0</v>
      </c>
      <c r="R105" s="76">
        <v>1</v>
      </c>
      <c r="S105" s="76">
        <v>0</v>
      </c>
      <c r="T105" s="76">
        <v>0</v>
      </c>
      <c r="U105" s="76"/>
      <c r="V105" s="76"/>
      <c r="W105" s="171"/>
    </row>
    <row r="106" spans="2:23" ht="12">
      <c r="B106" s="17"/>
      <c r="C106" s="2"/>
      <c r="D106" s="17"/>
      <c r="E106" s="168"/>
      <c r="F106" s="210" t="s">
        <v>43</v>
      </c>
      <c r="G106" s="210"/>
      <c r="H106" s="210"/>
      <c r="I106" s="210"/>
      <c r="J106" s="210"/>
      <c r="K106" s="210"/>
      <c r="L106" s="210"/>
      <c r="M106" s="210"/>
      <c r="N106" s="170"/>
      <c r="O106" s="210" t="s">
        <v>43</v>
      </c>
      <c r="P106" s="210"/>
      <c r="Q106" s="210"/>
      <c r="R106" s="210"/>
      <c r="S106" s="210"/>
      <c r="T106" s="210"/>
      <c r="U106" s="210"/>
      <c r="V106" s="210"/>
      <c r="W106" s="170"/>
    </row>
    <row r="107" spans="2:23" ht="12.75">
      <c r="B107" s="17"/>
      <c r="C107" s="2"/>
      <c r="D107" s="17"/>
      <c r="E107" s="168"/>
      <c r="F107" s="98" t="s">
        <v>78</v>
      </c>
      <c r="G107" s="98" t="s">
        <v>79</v>
      </c>
      <c r="H107" s="98" t="s">
        <v>80</v>
      </c>
      <c r="I107" s="98" t="s">
        <v>84</v>
      </c>
      <c r="J107" s="98" t="s">
        <v>81</v>
      </c>
      <c r="K107" s="98" t="s">
        <v>82</v>
      </c>
      <c r="L107" s="98" t="s">
        <v>83</v>
      </c>
      <c r="M107" s="98" t="s">
        <v>85</v>
      </c>
      <c r="N107" s="170"/>
      <c r="O107" s="98" t="s">
        <v>78</v>
      </c>
      <c r="P107" s="98" t="s">
        <v>79</v>
      </c>
      <c r="Q107" s="98" t="s">
        <v>80</v>
      </c>
      <c r="R107" s="98" t="s">
        <v>84</v>
      </c>
      <c r="S107" s="98" t="s">
        <v>81</v>
      </c>
      <c r="T107" s="98" t="s">
        <v>82</v>
      </c>
      <c r="U107" s="98" t="s">
        <v>83</v>
      </c>
      <c r="V107" s="98" t="s">
        <v>85</v>
      </c>
      <c r="W107" s="170"/>
    </row>
    <row r="108" spans="2:23" ht="12">
      <c r="B108" s="17"/>
      <c r="C108" s="2"/>
      <c r="D108" s="17"/>
      <c r="E108" s="168"/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171"/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171"/>
    </row>
    <row r="109" spans="2:23" ht="12">
      <c r="B109" s="17"/>
      <c r="C109" s="2"/>
      <c r="D109" s="17"/>
      <c r="E109" s="168"/>
      <c r="N109" s="168"/>
      <c r="W109" s="168"/>
    </row>
    <row r="110" spans="2:23" ht="12">
      <c r="B110" s="17"/>
      <c r="C110" s="2"/>
      <c r="D110" s="17"/>
      <c r="E110" s="168"/>
      <c r="F110" s="211" t="s">
        <v>44</v>
      </c>
      <c r="G110" s="211"/>
      <c r="H110" s="211"/>
      <c r="I110" s="211"/>
      <c r="J110" s="211"/>
      <c r="K110" s="211"/>
      <c r="L110" s="211"/>
      <c r="M110" s="211"/>
      <c r="N110" s="170"/>
      <c r="O110" s="211" t="s">
        <v>44</v>
      </c>
      <c r="P110" s="211"/>
      <c r="Q110" s="211"/>
      <c r="R110" s="211"/>
      <c r="S110" s="211"/>
      <c r="T110" s="211"/>
      <c r="U110" s="211"/>
      <c r="V110" s="211"/>
      <c r="W110" s="170"/>
    </row>
    <row r="111" spans="2:23" ht="12.75">
      <c r="B111" s="17"/>
      <c r="C111" s="2"/>
      <c r="D111" s="17"/>
      <c r="E111" s="168"/>
      <c r="F111" s="98" t="s">
        <v>78</v>
      </c>
      <c r="G111" s="98" t="s">
        <v>79</v>
      </c>
      <c r="H111" s="98" t="s">
        <v>80</v>
      </c>
      <c r="I111" s="98" t="s">
        <v>81</v>
      </c>
      <c r="J111" s="98" t="s">
        <v>82</v>
      </c>
      <c r="K111" s="98" t="s">
        <v>83</v>
      </c>
      <c r="L111" s="98"/>
      <c r="N111" s="170"/>
      <c r="O111" s="98" t="s">
        <v>78</v>
      </c>
      <c r="P111" s="98" t="s">
        <v>79</v>
      </c>
      <c r="Q111" s="98" t="s">
        <v>80</v>
      </c>
      <c r="R111" s="98" t="s">
        <v>81</v>
      </c>
      <c r="S111" s="98" t="s">
        <v>82</v>
      </c>
      <c r="T111" s="98" t="s">
        <v>83</v>
      </c>
      <c r="U111" s="98"/>
      <c r="V111" s="98"/>
      <c r="W111" s="170"/>
    </row>
    <row r="112" spans="2:23" ht="12">
      <c r="B112" s="17">
        <v>9</v>
      </c>
      <c r="C112" s="178"/>
      <c r="D112" s="122" t="s">
        <v>54</v>
      </c>
      <c r="E112" s="168"/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8"/>
      <c r="M112" s="8"/>
      <c r="N112" s="171"/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/>
      <c r="V112" s="76"/>
      <c r="W112" s="171"/>
    </row>
    <row r="113" spans="2:23" ht="12">
      <c r="B113" s="17"/>
      <c r="C113" s="2"/>
      <c r="D113" s="17"/>
      <c r="E113" s="168"/>
      <c r="F113" s="210" t="s">
        <v>43</v>
      </c>
      <c r="G113" s="210"/>
      <c r="H113" s="210"/>
      <c r="I113" s="210"/>
      <c r="J113" s="210"/>
      <c r="K113" s="210"/>
      <c r="L113" s="210"/>
      <c r="M113" s="210"/>
      <c r="N113" s="170"/>
      <c r="O113" s="210" t="s">
        <v>43</v>
      </c>
      <c r="P113" s="210"/>
      <c r="Q113" s="210"/>
      <c r="R113" s="210"/>
      <c r="S113" s="210"/>
      <c r="T113" s="210"/>
      <c r="U113" s="210"/>
      <c r="V113" s="210"/>
      <c r="W113" s="170"/>
    </row>
    <row r="114" spans="2:23" ht="12.75">
      <c r="B114" s="17"/>
      <c r="C114" s="2"/>
      <c r="D114" s="17"/>
      <c r="E114" s="168"/>
      <c r="F114" s="98" t="s">
        <v>78</v>
      </c>
      <c r="G114" s="98" t="s">
        <v>79</v>
      </c>
      <c r="H114" s="98" t="s">
        <v>80</v>
      </c>
      <c r="I114" s="98" t="s">
        <v>84</v>
      </c>
      <c r="J114" s="98" t="s">
        <v>81</v>
      </c>
      <c r="K114" s="98" t="s">
        <v>82</v>
      </c>
      <c r="L114" s="98" t="s">
        <v>83</v>
      </c>
      <c r="M114" s="98" t="s">
        <v>85</v>
      </c>
      <c r="N114" s="170"/>
      <c r="O114" s="98" t="s">
        <v>78</v>
      </c>
      <c r="P114" s="98" t="s">
        <v>79</v>
      </c>
      <c r="Q114" s="98" t="s">
        <v>80</v>
      </c>
      <c r="R114" s="98" t="s">
        <v>84</v>
      </c>
      <c r="S114" s="98" t="s">
        <v>81</v>
      </c>
      <c r="T114" s="98" t="s">
        <v>82</v>
      </c>
      <c r="U114" s="98" t="s">
        <v>83</v>
      </c>
      <c r="V114" s="98" t="s">
        <v>85</v>
      </c>
      <c r="W114" s="170"/>
    </row>
    <row r="115" spans="2:23" ht="12">
      <c r="B115" s="17"/>
      <c r="C115" s="2"/>
      <c r="D115" s="17"/>
      <c r="E115" s="168"/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171"/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171"/>
    </row>
    <row r="116" spans="2:23" ht="12">
      <c r="B116" s="17"/>
      <c r="C116" s="2"/>
      <c r="D116" s="17"/>
      <c r="E116" s="168"/>
      <c r="N116" s="168"/>
      <c r="W116" s="168"/>
    </row>
    <row r="117" spans="2:23" ht="12">
      <c r="B117" s="17"/>
      <c r="C117" s="2"/>
      <c r="D117" s="17"/>
      <c r="E117" s="168"/>
      <c r="F117" s="211" t="s">
        <v>44</v>
      </c>
      <c r="G117" s="211"/>
      <c r="H117" s="211"/>
      <c r="I117" s="211"/>
      <c r="J117" s="211"/>
      <c r="K117" s="211"/>
      <c r="L117" s="211"/>
      <c r="M117" s="211"/>
      <c r="N117" s="170"/>
      <c r="O117" s="211" t="s">
        <v>44</v>
      </c>
      <c r="P117" s="211"/>
      <c r="Q117" s="211"/>
      <c r="R117" s="211"/>
      <c r="S117" s="211"/>
      <c r="T117" s="211"/>
      <c r="U117" s="211"/>
      <c r="V117" s="211"/>
      <c r="W117" s="170"/>
    </row>
    <row r="118" spans="2:23" ht="12.75">
      <c r="B118" s="17"/>
      <c r="E118" s="168"/>
      <c r="F118" s="98" t="s">
        <v>78</v>
      </c>
      <c r="G118" s="98" t="s">
        <v>79</v>
      </c>
      <c r="H118" s="98" t="s">
        <v>80</v>
      </c>
      <c r="I118" s="98" t="s">
        <v>81</v>
      </c>
      <c r="J118" s="98" t="s">
        <v>82</v>
      </c>
      <c r="K118" s="98" t="s">
        <v>83</v>
      </c>
      <c r="L118" s="98"/>
      <c r="N118" s="170"/>
      <c r="O118" s="98" t="s">
        <v>78</v>
      </c>
      <c r="P118" s="98" t="s">
        <v>79</v>
      </c>
      <c r="Q118" s="98" t="s">
        <v>80</v>
      </c>
      <c r="R118" s="98" t="s">
        <v>81</v>
      </c>
      <c r="S118" s="98" t="s">
        <v>82</v>
      </c>
      <c r="T118" s="98" t="s">
        <v>83</v>
      </c>
      <c r="U118" s="98"/>
      <c r="V118" s="98"/>
      <c r="W118" s="170"/>
    </row>
    <row r="119" spans="2:23" ht="12">
      <c r="B119" s="17">
        <v>6</v>
      </c>
      <c r="C119" s="178"/>
      <c r="D119" s="122" t="s">
        <v>54</v>
      </c>
      <c r="E119" s="168"/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v>0</v>
      </c>
      <c r="L119" s="8"/>
      <c r="M119" s="8"/>
      <c r="N119" s="171"/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/>
      <c r="V119" s="76"/>
      <c r="W119" s="171"/>
    </row>
    <row r="120" spans="2:23" ht="12">
      <c r="B120" s="17"/>
      <c r="C120" s="2"/>
      <c r="D120" s="17"/>
      <c r="E120" s="168"/>
      <c r="F120" s="210" t="s">
        <v>43</v>
      </c>
      <c r="G120" s="210"/>
      <c r="H120" s="210"/>
      <c r="I120" s="210"/>
      <c r="J120" s="210"/>
      <c r="K120" s="210"/>
      <c r="L120" s="210"/>
      <c r="M120" s="210"/>
      <c r="N120" s="170"/>
      <c r="O120" s="210" t="s">
        <v>43</v>
      </c>
      <c r="P120" s="210"/>
      <c r="Q120" s="210"/>
      <c r="R120" s="210"/>
      <c r="S120" s="210"/>
      <c r="T120" s="210"/>
      <c r="U120" s="210"/>
      <c r="V120" s="210"/>
      <c r="W120" s="170"/>
    </row>
    <row r="121" spans="2:23" ht="12.75">
      <c r="B121" s="17"/>
      <c r="C121" s="2"/>
      <c r="D121" s="17"/>
      <c r="E121" s="168"/>
      <c r="F121" s="98" t="s">
        <v>78</v>
      </c>
      <c r="G121" s="98" t="s">
        <v>79</v>
      </c>
      <c r="H121" s="98" t="s">
        <v>80</v>
      </c>
      <c r="I121" s="98" t="s">
        <v>84</v>
      </c>
      <c r="J121" s="98" t="s">
        <v>81</v>
      </c>
      <c r="K121" s="98" t="s">
        <v>82</v>
      </c>
      <c r="L121" s="98" t="s">
        <v>83</v>
      </c>
      <c r="M121" s="98" t="s">
        <v>85</v>
      </c>
      <c r="N121" s="170"/>
      <c r="O121" s="98" t="s">
        <v>78</v>
      </c>
      <c r="P121" s="98" t="s">
        <v>79</v>
      </c>
      <c r="Q121" s="98" t="s">
        <v>80</v>
      </c>
      <c r="R121" s="98" t="s">
        <v>84</v>
      </c>
      <c r="S121" s="98" t="s">
        <v>81</v>
      </c>
      <c r="T121" s="98" t="s">
        <v>82</v>
      </c>
      <c r="U121" s="98" t="s">
        <v>83</v>
      </c>
      <c r="V121" s="98" t="s">
        <v>85</v>
      </c>
      <c r="W121" s="170"/>
    </row>
    <row r="122" spans="2:23" ht="12">
      <c r="B122" s="17"/>
      <c r="C122" s="2"/>
      <c r="D122" s="17"/>
      <c r="E122" s="168"/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171"/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171"/>
    </row>
    <row r="123" spans="2:23" ht="12">
      <c r="B123" s="17"/>
      <c r="C123" s="2"/>
      <c r="D123" s="17"/>
      <c r="E123" s="168"/>
      <c r="N123" s="168"/>
      <c r="W123" s="168"/>
    </row>
    <row r="124" spans="2:23" ht="12">
      <c r="B124" s="17"/>
      <c r="C124" s="2"/>
      <c r="D124" s="17"/>
      <c r="E124" s="168"/>
      <c r="F124" s="211" t="s">
        <v>44</v>
      </c>
      <c r="G124" s="211"/>
      <c r="H124" s="211"/>
      <c r="I124" s="211"/>
      <c r="J124" s="211"/>
      <c r="K124" s="211"/>
      <c r="L124" s="211"/>
      <c r="M124" s="211"/>
      <c r="N124" s="170"/>
      <c r="O124" s="211" t="s">
        <v>44</v>
      </c>
      <c r="P124" s="211"/>
      <c r="Q124" s="211"/>
      <c r="R124" s="211"/>
      <c r="S124" s="211"/>
      <c r="T124" s="211"/>
      <c r="U124" s="211"/>
      <c r="V124" s="211"/>
      <c r="W124" s="170"/>
    </row>
    <row r="125" spans="2:23" ht="12.75">
      <c r="B125" s="17"/>
      <c r="C125" s="2"/>
      <c r="D125" s="17"/>
      <c r="E125" s="168"/>
      <c r="F125" s="98" t="s">
        <v>78</v>
      </c>
      <c r="G125" s="98" t="s">
        <v>79</v>
      </c>
      <c r="H125" s="98" t="s">
        <v>80</v>
      </c>
      <c r="I125" s="98" t="s">
        <v>81</v>
      </c>
      <c r="J125" s="98" t="s">
        <v>82</v>
      </c>
      <c r="K125" s="98" t="s">
        <v>83</v>
      </c>
      <c r="L125" s="98"/>
      <c r="N125" s="170"/>
      <c r="O125" s="98" t="s">
        <v>78</v>
      </c>
      <c r="P125" s="98" t="s">
        <v>79</v>
      </c>
      <c r="Q125" s="98" t="s">
        <v>80</v>
      </c>
      <c r="R125" s="98" t="s">
        <v>81</v>
      </c>
      <c r="S125" s="98" t="s">
        <v>82</v>
      </c>
      <c r="T125" s="98" t="s">
        <v>83</v>
      </c>
      <c r="U125" s="98"/>
      <c r="V125" s="98"/>
      <c r="W125" s="170"/>
    </row>
    <row r="126" spans="2:23" ht="12">
      <c r="B126" s="17">
        <v>36</v>
      </c>
      <c r="C126" s="178"/>
      <c r="D126" s="122" t="s">
        <v>54</v>
      </c>
      <c r="E126" s="168"/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v>0</v>
      </c>
      <c r="L126" s="8"/>
      <c r="M126" s="8"/>
      <c r="N126" s="171"/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/>
      <c r="V126" s="76"/>
      <c r="W126" s="171"/>
    </row>
    <row r="127" spans="2:23" ht="12">
      <c r="B127" s="17"/>
      <c r="C127" s="2"/>
      <c r="D127" s="17"/>
      <c r="E127" s="168"/>
      <c r="F127" s="210" t="s">
        <v>43</v>
      </c>
      <c r="G127" s="210"/>
      <c r="H127" s="210"/>
      <c r="I127" s="210"/>
      <c r="J127" s="210"/>
      <c r="K127" s="210"/>
      <c r="L127" s="210"/>
      <c r="M127" s="210"/>
      <c r="N127" s="170"/>
      <c r="O127" s="210" t="s">
        <v>43</v>
      </c>
      <c r="P127" s="210"/>
      <c r="Q127" s="210"/>
      <c r="R127" s="210"/>
      <c r="S127" s="210"/>
      <c r="T127" s="210"/>
      <c r="U127" s="210"/>
      <c r="V127" s="210"/>
      <c r="W127" s="170"/>
    </row>
    <row r="128" spans="2:23" ht="12.75">
      <c r="B128" s="17"/>
      <c r="C128" s="2"/>
      <c r="D128" s="17"/>
      <c r="E128" s="168"/>
      <c r="F128" s="98" t="s">
        <v>78</v>
      </c>
      <c r="G128" s="98" t="s">
        <v>79</v>
      </c>
      <c r="H128" s="98" t="s">
        <v>80</v>
      </c>
      <c r="I128" s="98" t="s">
        <v>84</v>
      </c>
      <c r="J128" s="98" t="s">
        <v>81</v>
      </c>
      <c r="K128" s="98" t="s">
        <v>82</v>
      </c>
      <c r="L128" s="98" t="s">
        <v>83</v>
      </c>
      <c r="M128" s="98" t="s">
        <v>85</v>
      </c>
      <c r="N128" s="170"/>
      <c r="O128" s="98" t="s">
        <v>78</v>
      </c>
      <c r="P128" s="98" t="s">
        <v>79</v>
      </c>
      <c r="Q128" s="98" t="s">
        <v>80</v>
      </c>
      <c r="R128" s="98" t="s">
        <v>84</v>
      </c>
      <c r="S128" s="98" t="s">
        <v>81</v>
      </c>
      <c r="T128" s="98" t="s">
        <v>82</v>
      </c>
      <c r="U128" s="98" t="s">
        <v>83</v>
      </c>
      <c r="V128" s="98" t="s">
        <v>85</v>
      </c>
      <c r="W128" s="170"/>
    </row>
    <row r="129" spans="2:23" ht="12">
      <c r="B129" s="17"/>
      <c r="C129" s="2"/>
      <c r="D129" s="17"/>
      <c r="E129" s="168"/>
      <c r="F129" s="76">
        <v>0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171"/>
      <c r="O129" s="76">
        <v>0</v>
      </c>
      <c r="P129" s="76">
        <v>1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171"/>
    </row>
    <row r="130" spans="2:23" ht="12">
      <c r="B130" s="17"/>
      <c r="C130" s="2"/>
      <c r="D130" s="17"/>
      <c r="E130" s="168"/>
      <c r="N130" s="168"/>
      <c r="W130" s="168"/>
    </row>
    <row r="131" spans="1:23" ht="15">
      <c r="A131" s="173"/>
      <c r="B131" s="174"/>
      <c r="C131" s="175"/>
      <c r="D131" s="174"/>
      <c r="E131" s="173"/>
      <c r="F131" s="213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</row>
    <row r="132" spans="1:23" ht="15">
      <c r="A132" s="179" t="s">
        <v>31</v>
      </c>
      <c r="B132" s="5"/>
      <c r="C132" s="176"/>
      <c r="D132" s="5"/>
      <c r="E132" s="168"/>
      <c r="F132" s="3"/>
      <c r="G132" s="3"/>
      <c r="H132" s="3"/>
      <c r="I132" s="3"/>
      <c r="J132" s="3"/>
      <c r="K132" s="3"/>
      <c r="L132" s="3"/>
      <c r="M132" s="3"/>
      <c r="N132" s="168"/>
      <c r="O132" s="3"/>
      <c r="P132" s="3"/>
      <c r="Q132" s="3"/>
      <c r="R132" s="3"/>
      <c r="S132" s="3"/>
      <c r="T132" s="3"/>
      <c r="U132" s="3"/>
      <c r="V132" s="3"/>
      <c r="W132" s="168"/>
    </row>
    <row r="133" spans="1:23" ht="15">
      <c r="A133" s="179"/>
      <c r="B133" s="5"/>
      <c r="C133" s="176"/>
      <c r="D133" s="5"/>
      <c r="E133" s="168"/>
      <c r="F133" s="212" t="s">
        <v>21</v>
      </c>
      <c r="G133" s="212"/>
      <c r="H133" s="212"/>
      <c r="I133" s="212"/>
      <c r="J133" s="212"/>
      <c r="K133" s="212"/>
      <c r="L133" s="212"/>
      <c r="M133" s="212"/>
      <c r="N133" s="168"/>
      <c r="O133" s="212" t="s">
        <v>23</v>
      </c>
      <c r="P133" s="212"/>
      <c r="Q133" s="212"/>
      <c r="R133" s="212"/>
      <c r="S133" s="212"/>
      <c r="T133" s="212"/>
      <c r="U133" s="212"/>
      <c r="V133" s="212"/>
      <c r="W133" s="168"/>
    </row>
    <row r="134" spans="1:23" ht="15.75" thickBot="1">
      <c r="A134" s="179"/>
      <c r="B134" s="216" t="s">
        <v>33</v>
      </c>
      <c r="C134" s="216"/>
      <c r="D134" s="216"/>
      <c r="E134" s="168"/>
      <c r="F134" s="3"/>
      <c r="G134" s="3"/>
      <c r="H134" s="3"/>
      <c r="I134" s="3"/>
      <c r="J134" s="3"/>
      <c r="K134" s="3"/>
      <c r="L134" s="3"/>
      <c r="M134" s="3"/>
      <c r="N134" s="168"/>
      <c r="O134" s="3"/>
      <c r="P134" s="3"/>
      <c r="Q134" s="3"/>
      <c r="R134" s="3"/>
      <c r="S134" s="3"/>
      <c r="T134" s="3"/>
      <c r="U134" s="3"/>
      <c r="V134" s="3"/>
      <c r="W134" s="168"/>
    </row>
    <row r="135" spans="2:23" ht="15.75" thickBot="1">
      <c r="B135" s="177" t="s">
        <v>34</v>
      </c>
      <c r="C135" s="177"/>
      <c r="D135" s="177" t="s">
        <v>35</v>
      </c>
      <c r="E135" s="168"/>
      <c r="F135" s="211" t="s">
        <v>44</v>
      </c>
      <c r="G135" s="211"/>
      <c r="H135" s="211"/>
      <c r="I135" s="211"/>
      <c r="J135" s="211"/>
      <c r="K135" s="211"/>
      <c r="L135" s="211"/>
      <c r="M135" s="211"/>
      <c r="N135" s="170"/>
      <c r="O135" s="211" t="s">
        <v>44</v>
      </c>
      <c r="P135" s="211"/>
      <c r="Q135" s="211"/>
      <c r="R135" s="211"/>
      <c r="S135" s="211"/>
      <c r="T135" s="211"/>
      <c r="U135" s="211"/>
      <c r="V135" s="211"/>
      <c r="W135" s="170"/>
    </row>
    <row r="136" spans="2:23" ht="13.5" thickTop="1">
      <c r="B136" s="17"/>
      <c r="C136" s="2"/>
      <c r="D136" s="17"/>
      <c r="E136" s="168"/>
      <c r="F136" s="98" t="s">
        <v>78</v>
      </c>
      <c r="G136" s="98" t="s">
        <v>79</v>
      </c>
      <c r="H136" s="98" t="s">
        <v>80</v>
      </c>
      <c r="I136" s="98" t="s">
        <v>81</v>
      </c>
      <c r="J136" s="98" t="s">
        <v>82</v>
      </c>
      <c r="K136" s="98" t="s">
        <v>83</v>
      </c>
      <c r="L136" s="98"/>
      <c r="N136" s="170"/>
      <c r="O136" s="98" t="s">
        <v>78</v>
      </c>
      <c r="P136" s="98" t="s">
        <v>79</v>
      </c>
      <c r="Q136" s="98" t="s">
        <v>80</v>
      </c>
      <c r="R136" s="98" t="s">
        <v>81</v>
      </c>
      <c r="S136" s="98" t="s">
        <v>82</v>
      </c>
      <c r="T136" s="98" t="s">
        <v>83</v>
      </c>
      <c r="U136" s="98"/>
      <c r="V136" s="98"/>
      <c r="W136" s="170"/>
    </row>
    <row r="137" spans="2:23" ht="12">
      <c r="B137" s="17">
        <v>4</v>
      </c>
      <c r="C137" s="178"/>
      <c r="D137" s="122" t="s">
        <v>55</v>
      </c>
      <c r="E137" s="168"/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/>
      <c r="M137" s="17"/>
      <c r="N137" s="170"/>
      <c r="O137" s="17">
        <v>1</v>
      </c>
      <c r="P137" s="17">
        <v>0</v>
      </c>
      <c r="Q137" s="17">
        <v>0</v>
      </c>
      <c r="R137" s="17">
        <v>1</v>
      </c>
      <c r="S137" s="17">
        <v>1</v>
      </c>
      <c r="T137" s="17">
        <v>1</v>
      </c>
      <c r="U137" s="17"/>
      <c r="V137" s="17"/>
      <c r="W137" s="170"/>
    </row>
    <row r="138" spans="2:23" ht="12">
      <c r="B138" s="17"/>
      <c r="C138" s="2"/>
      <c r="D138" s="17"/>
      <c r="E138" s="168"/>
      <c r="F138" s="210" t="s">
        <v>43</v>
      </c>
      <c r="G138" s="210"/>
      <c r="H138" s="210"/>
      <c r="I138" s="210"/>
      <c r="J138" s="210"/>
      <c r="K138" s="210"/>
      <c r="L138" s="210"/>
      <c r="M138" s="210"/>
      <c r="N138" s="170"/>
      <c r="O138" s="210" t="s">
        <v>43</v>
      </c>
      <c r="P138" s="210"/>
      <c r="Q138" s="210"/>
      <c r="R138" s="210"/>
      <c r="S138" s="210"/>
      <c r="T138" s="210"/>
      <c r="U138" s="210"/>
      <c r="V138" s="210"/>
      <c r="W138" s="170"/>
    </row>
    <row r="139" spans="2:23" ht="12.75">
      <c r="B139" s="17"/>
      <c r="C139" s="2"/>
      <c r="D139" s="17"/>
      <c r="E139" s="168"/>
      <c r="F139" s="98" t="s">
        <v>78</v>
      </c>
      <c r="G139" s="98" t="s">
        <v>79</v>
      </c>
      <c r="H139" s="98" t="s">
        <v>80</v>
      </c>
      <c r="I139" s="98" t="s">
        <v>84</v>
      </c>
      <c r="J139" s="98" t="s">
        <v>81</v>
      </c>
      <c r="K139" s="98" t="s">
        <v>82</v>
      </c>
      <c r="L139" s="98" t="s">
        <v>83</v>
      </c>
      <c r="M139" s="98" t="s">
        <v>85</v>
      </c>
      <c r="N139" s="170"/>
      <c r="O139" s="98" t="s">
        <v>78</v>
      </c>
      <c r="P139" s="98" t="s">
        <v>79</v>
      </c>
      <c r="Q139" s="98" t="s">
        <v>80</v>
      </c>
      <c r="R139" s="98" t="s">
        <v>84</v>
      </c>
      <c r="S139" s="98" t="s">
        <v>81</v>
      </c>
      <c r="T139" s="98" t="s">
        <v>82</v>
      </c>
      <c r="U139" s="98" t="s">
        <v>83</v>
      </c>
      <c r="V139" s="98" t="s">
        <v>85</v>
      </c>
      <c r="W139" s="170"/>
    </row>
    <row r="140" spans="2:23" ht="12">
      <c r="B140" s="17"/>
      <c r="C140" s="2"/>
      <c r="D140" s="17"/>
      <c r="E140" s="168"/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0"/>
      <c r="O140" s="17">
        <v>1</v>
      </c>
      <c r="P140" s="17">
        <v>1</v>
      </c>
      <c r="Q140" s="17">
        <v>1</v>
      </c>
      <c r="R140" s="17">
        <v>0</v>
      </c>
      <c r="S140" s="17">
        <v>1</v>
      </c>
      <c r="T140" s="17">
        <v>1</v>
      </c>
      <c r="U140" s="17">
        <v>1</v>
      </c>
      <c r="V140" s="17">
        <v>1</v>
      </c>
      <c r="W140" s="170"/>
    </row>
    <row r="141" spans="2:23" ht="12">
      <c r="B141" s="17"/>
      <c r="C141" s="2"/>
      <c r="D141" s="17"/>
      <c r="E141" s="168"/>
      <c r="N141" s="168"/>
      <c r="W141" s="168"/>
    </row>
    <row r="142" spans="2:23" ht="12">
      <c r="B142" s="17"/>
      <c r="C142" s="2"/>
      <c r="D142" s="17"/>
      <c r="E142" s="168"/>
      <c r="F142" s="211" t="s">
        <v>44</v>
      </c>
      <c r="G142" s="211"/>
      <c r="H142" s="211"/>
      <c r="I142" s="211"/>
      <c r="J142" s="211"/>
      <c r="K142" s="211"/>
      <c r="L142" s="211"/>
      <c r="M142" s="211"/>
      <c r="N142" s="170"/>
      <c r="O142" s="211" t="s">
        <v>44</v>
      </c>
      <c r="P142" s="211"/>
      <c r="Q142" s="211"/>
      <c r="R142" s="211"/>
      <c r="S142" s="211"/>
      <c r="T142" s="211"/>
      <c r="U142" s="211"/>
      <c r="V142" s="211"/>
      <c r="W142" s="170"/>
    </row>
    <row r="143" spans="2:23" ht="12.75">
      <c r="B143" s="17"/>
      <c r="C143" s="2"/>
      <c r="D143" s="17"/>
      <c r="E143" s="168"/>
      <c r="F143" s="98" t="s">
        <v>78</v>
      </c>
      <c r="G143" s="98" t="s">
        <v>79</v>
      </c>
      <c r="H143" s="98" t="s">
        <v>80</v>
      </c>
      <c r="I143" s="98" t="s">
        <v>81</v>
      </c>
      <c r="J143" s="98" t="s">
        <v>82</v>
      </c>
      <c r="K143" s="98" t="s">
        <v>83</v>
      </c>
      <c r="L143" s="98"/>
      <c r="N143" s="170"/>
      <c r="O143" s="98" t="s">
        <v>78</v>
      </c>
      <c r="P143" s="98" t="s">
        <v>79</v>
      </c>
      <c r="Q143" s="98" t="s">
        <v>80</v>
      </c>
      <c r="R143" s="98" t="s">
        <v>81</v>
      </c>
      <c r="S143" s="98" t="s">
        <v>82</v>
      </c>
      <c r="T143" s="98" t="s">
        <v>83</v>
      </c>
      <c r="U143" s="98"/>
      <c r="V143" s="98"/>
      <c r="W143" s="170"/>
    </row>
    <row r="144" spans="2:23" ht="12">
      <c r="B144" s="17">
        <v>25</v>
      </c>
      <c r="C144" s="178"/>
      <c r="D144" s="122" t="s">
        <v>55</v>
      </c>
      <c r="E144" s="168"/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/>
      <c r="M144" s="17"/>
      <c r="N144" s="170"/>
      <c r="O144" s="17">
        <v>1</v>
      </c>
      <c r="P144" s="17">
        <v>1</v>
      </c>
      <c r="Q144" s="17">
        <v>1</v>
      </c>
      <c r="R144" s="17">
        <v>1</v>
      </c>
      <c r="S144" s="17">
        <v>1</v>
      </c>
      <c r="T144" s="17">
        <v>1</v>
      </c>
      <c r="U144" s="17"/>
      <c r="V144" s="17"/>
      <c r="W144" s="170"/>
    </row>
    <row r="145" spans="2:23" ht="12">
      <c r="B145" s="17"/>
      <c r="C145" s="2"/>
      <c r="D145" s="17"/>
      <c r="E145" s="168"/>
      <c r="F145" s="210" t="s">
        <v>43</v>
      </c>
      <c r="G145" s="210"/>
      <c r="H145" s="210"/>
      <c r="I145" s="210"/>
      <c r="J145" s="210"/>
      <c r="K145" s="210"/>
      <c r="L145" s="210"/>
      <c r="M145" s="210"/>
      <c r="N145" s="170"/>
      <c r="O145" s="210" t="s">
        <v>43</v>
      </c>
      <c r="P145" s="210"/>
      <c r="Q145" s="210"/>
      <c r="R145" s="210"/>
      <c r="S145" s="210"/>
      <c r="T145" s="210"/>
      <c r="U145" s="210"/>
      <c r="V145" s="210"/>
      <c r="W145" s="170"/>
    </row>
    <row r="146" spans="2:23" ht="12.75">
      <c r="B146" s="17"/>
      <c r="C146" s="2"/>
      <c r="D146" s="17"/>
      <c r="E146" s="168"/>
      <c r="F146" s="98" t="s">
        <v>78</v>
      </c>
      <c r="G146" s="98" t="s">
        <v>79</v>
      </c>
      <c r="H146" s="98" t="s">
        <v>80</v>
      </c>
      <c r="I146" s="98" t="s">
        <v>84</v>
      </c>
      <c r="J146" s="98" t="s">
        <v>81</v>
      </c>
      <c r="K146" s="98" t="s">
        <v>82</v>
      </c>
      <c r="L146" s="98" t="s">
        <v>83</v>
      </c>
      <c r="M146" s="98" t="s">
        <v>85</v>
      </c>
      <c r="N146" s="170"/>
      <c r="O146" s="98" t="s">
        <v>78</v>
      </c>
      <c r="P146" s="98" t="s">
        <v>79</v>
      </c>
      <c r="Q146" s="98" t="s">
        <v>80</v>
      </c>
      <c r="R146" s="98" t="s">
        <v>84</v>
      </c>
      <c r="S146" s="98" t="s">
        <v>81</v>
      </c>
      <c r="T146" s="98" t="s">
        <v>82</v>
      </c>
      <c r="U146" s="98" t="s">
        <v>83</v>
      </c>
      <c r="V146" s="98" t="s">
        <v>85</v>
      </c>
      <c r="W146" s="170"/>
    </row>
    <row r="147" spans="2:23" ht="12">
      <c r="B147" s="17"/>
      <c r="C147" s="2"/>
      <c r="D147" s="17"/>
      <c r="E147" s="168"/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0"/>
      <c r="O147" s="17">
        <v>1</v>
      </c>
      <c r="P147" s="17">
        <v>0</v>
      </c>
      <c r="Q147" s="17">
        <v>0</v>
      </c>
      <c r="R147" s="17">
        <v>0</v>
      </c>
      <c r="S147" s="17">
        <v>2</v>
      </c>
      <c r="T147" s="17">
        <v>1</v>
      </c>
      <c r="U147" s="17">
        <v>0</v>
      </c>
      <c r="V147" s="17">
        <v>0</v>
      </c>
      <c r="W147" s="170"/>
    </row>
    <row r="148" spans="2:23" ht="12">
      <c r="B148" s="17"/>
      <c r="C148" s="2"/>
      <c r="D148" s="17"/>
      <c r="E148" s="168"/>
      <c r="N148" s="168"/>
      <c r="W148" s="168"/>
    </row>
    <row r="149" spans="2:23" ht="12">
      <c r="B149" s="17"/>
      <c r="C149" s="2"/>
      <c r="D149" s="17"/>
      <c r="E149" s="168"/>
      <c r="F149" s="211" t="s">
        <v>44</v>
      </c>
      <c r="G149" s="211"/>
      <c r="H149" s="211"/>
      <c r="I149" s="211"/>
      <c r="J149" s="211"/>
      <c r="K149" s="211"/>
      <c r="L149" s="211"/>
      <c r="M149" s="211"/>
      <c r="N149" s="170"/>
      <c r="O149" s="211" t="s">
        <v>44</v>
      </c>
      <c r="P149" s="211"/>
      <c r="Q149" s="211"/>
      <c r="R149" s="211"/>
      <c r="S149" s="211"/>
      <c r="T149" s="211"/>
      <c r="U149" s="211"/>
      <c r="V149" s="211"/>
      <c r="W149" s="170"/>
    </row>
    <row r="150" spans="2:23" ht="12.75">
      <c r="B150" s="17"/>
      <c r="C150" s="2"/>
      <c r="D150" s="17"/>
      <c r="E150" s="168"/>
      <c r="F150" s="98" t="s">
        <v>78</v>
      </c>
      <c r="G150" s="98" t="s">
        <v>79</v>
      </c>
      <c r="H150" s="98" t="s">
        <v>80</v>
      </c>
      <c r="I150" s="98" t="s">
        <v>81</v>
      </c>
      <c r="J150" s="98" t="s">
        <v>82</v>
      </c>
      <c r="K150" s="98" t="s">
        <v>83</v>
      </c>
      <c r="L150" s="98"/>
      <c r="N150" s="170"/>
      <c r="O150" s="98" t="s">
        <v>78</v>
      </c>
      <c r="P150" s="98" t="s">
        <v>79</v>
      </c>
      <c r="Q150" s="98" t="s">
        <v>80</v>
      </c>
      <c r="R150" s="98" t="s">
        <v>81</v>
      </c>
      <c r="S150" s="98" t="s">
        <v>82</v>
      </c>
      <c r="T150" s="98" t="s">
        <v>83</v>
      </c>
      <c r="U150" s="98"/>
      <c r="V150" s="98"/>
      <c r="W150" s="170"/>
    </row>
    <row r="151" spans="2:23" ht="12">
      <c r="B151" s="17">
        <v>8</v>
      </c>
      <c r="C151" s="178"/>
      <c r="D151" s="122" t="s">
        <v>55</v>
      </c>
      <c r="E151" s="168"/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/>
      <c r="M151" s="17"/>
      <c r="N151" s="170"/>
      <c r="O151" s="17">
        <v>0</v>
      </c>
      <c r="P151" s="17">
        <v>0</v>
      </c>
      <c r="Q151" s="17">
        <v>0</v>
      </c>
      <c r="R151" s="17">
        <v>1</v>
      </c>
      <c r="S151" s="17">
        <v>0</v>
      </c>
      <c r="T151" s="17">
        <v>1</v>
      </c>
      <c r="U151" s="17"/>
      <c r="V151" s="17"/>
      <c r="W151" s="170"/>
    </row>
    <row r="152" spans="2:23" ht="12">
      <c r="B152" s="17"/>
      <c r="C152" s="2"/>
      <c r="D152" s="17"/>
      <c r="E152" s="168"/>
      <c r="F152" s="210" t="s">
        <v>43</v>
      </c>
      <c r="G152" s="210"/>
      <c r="H152" s="210"/>
      <c r="I152" s="210"/>
      <c r="J152" s="210"/>
      <c r="K152" s="210"/>
      <c r="L152" s="210"/>
      <c r="M152" s="210"/>
      <c r="N152" s="170"/>
      <c r="O152" s="210" t="s">
        <v>43</v>
      </c>
      <c r="P152" s="210"/>
      <c r="Q152" s="210"/>
      <c r="R152" s="210"/>
      <c r="S152" s="210"/>
      <c r="T152" s="210"/>
      <c r="U152" s="210"/>
      <c r="V152" s="210"/>
      <c r="W152" s="170"/>
    </row>
    <row r="153" spans="2:23" ht="12.75">
      <c r="B153" s="17"/>
      <c r="C153" s="2"/>
      <c r="D153" s="17"/>
      <c r="E153" s="168"/>
      <c r="F153" s="98" t="s">
        <v>78</v>
      </c>
      <c r="G153" s="98" t="s">
        <v>79</v>
      </c>
      <c r="H153" s="98" t="s">
        <v>80</v>
      </c>
      <c r="I153" s="98" t="s">
        <v>84</v>
      </c>
      <c r="J153" s="98" t="s">
        <v>81</v>
      </c>
      <c r="K153" s="98" t="s">
        <v>82</v>
      </c>
      <c r="L153" s="98" t="s">
        <v>83</v>
      </c>
      <c r="M153" s="98" t="s">
        <v>85</v>
      </c>
      <c r="N153" s="170"/>
      <c r="O153" s="98" t="s">
        <v>78</v>
      </c>
      <c r="P153" s="98" t="s">
        <v>79</v>
      </c>
      <c r="Q153" s="98" t="s">
        <v>80</v>
      </c>
      <c r="R153" s="98" t="s">
        <v>84</v>
      </c>
      <c r="S153" s="98" t="s">
        <v>81</v>
      </c>
      <c r="T153" s="98" t="s">
        <v>82</v>
      </c>
      <c r="U153" s="98" t="s">
        <v>83</v>
      </c>
      <c r="V153" s="98" t="s">
        <v>85</v>
      </c>
      <c r="W153" s="170"/>
    </row>
    <row r="154" spans="2:23" ht="12">
      <c r="B154" s="17"/>
      <c r="C154" s="2"/>
      <c r="D154" s="17"/>
      <c r="E154" s="168"/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0"/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7">
        <v>0</v>
      </c>
      <c r="W154" s="170"/>
    </row>
    <row r="155" spans="2:23" ht="12">
      <c r="B155" s="17"/>
      <c r="C155" s="2"/>
      <c r="D155" s="17"/>
      <c r="E155" s="168"/>
      <c r="N155" s="168"/>
      <c r="W155" s="168"/>
    </row>
    <row r="156" spans="2:23" ht="12">
      <c r="B156" s="17"/>
      <c r="C156" s="2"/>
      <c r="D156" s="17"/>
      <c r="E156" s="168"/>
      <c r="F156" s="211" t="s">
        <v>44</v>
      </c>
      <c r="G156" s="211"/>
      <c r="H156" s="211"/>
      <c r="I156" s="211"/>
      <c r="J156" s="211"/>
      <c r="K156" s="211"/>
      <c r="L156" s="211"/>
      <c r="M156" s="211"/>
      <c r="N156" s="170"/>
      <c r="O156" s="211" t="s">
        <v>44</v>
      </c>
      <c r="P156" s="211"/>
      <c r="Q156" s="211"/>
      <c r="R156" s="211"/>
      <c r="S156" s="211"/>
      <c r="T156" s="211"/>
      <c r="U156" s="211"/>
      <c r="V156" s="211"/>
      <c r="W156" s="170"/>
    </row>
    <row r="157" spans="2:23" ht="12.75">
      <c r="B157" s="17">
        <v>28</v>
      </c>
      <c r="C157" s="2"/>
      <c r="D157" s="17"/>
      <c r="E157" s="168"/>
      <c r="F157" s="98" t="s">
        <v>78</v>
      </c>
      <c r="G157" s="98" t="s">
        <v>79</v>
      </c>
      <c r="H157" s="98" t="s">
        <v>80</v>
      </c>
      <c r="I157" s="98" t="s">
        <v>81</v>
      </c>
      <c r="J157" s="98" t="s">
        <v>82</v>
      </c>
      <c r="K157" s="98" t="s">
        <v>83</v>
      </c>
      <c r="L157" s="98"/>
      <c r="N157" s="170"/>
      <c r="O157" s="98" t="s">
        <v>78</v>
      </c>
      <c r="P157" s="98" t="s">
        <v>79</v>
      </c>
      <c r="Q157" s="98" t="s">
        <v>80</v>
      </c>
      <c r="R157" s="98" t="s">
        <v>81</v>
      </c>
      <c r="S157" s="98" t="s">
        <v>82</v>
      </c>
      <c r="T157" s="98" t="s">
        <v>83</v>
      </c>
      <c r="U157" s="98"/>
      <c r="V157" s="98"/>
      <c r="W157" s="170"/>
    </row>
    <row r="158" spans="2:23" ht="12">
      <c r="B158" s="17"/>
      <c r="C158" s="178"/>
      <c r="D158" s="122" t="s">
        <v>55</v>
      </c>
      <c r="E158" s="168"/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/>
      <c r="M158" s="17"/>
      <c r="N158" s="170"/>
      <c r="O158" s="17">
        <v>2</v>
      </c>
      <c r="P158" s="17">
        <v>1</v>
      </c>
      <c r="Q158" s="17">
        <v>1</v>
      </c>
      <c r="R158" s="17">
        <v>0</v>
      </c>
      <c r="S158" s="17">
        <v>3</v>
      </c>
      <c r="T158" s="17">
        <v>3</v>
      </c>
      <c r="U158" s="17"/>
      <c r="V158" s="17"/>
      <c r="W158" s="170"/>
    </row>
    <row r="159" spans="2:23" ht="12">
      <c r="B159" s="17"/>
      <c r="C159" s="2"/>
      <c r="D159" s="17"/>
      <c r="E159" s="168"/>
      <c r="F159" s="210" t="s">
        <v>43</v>
      </c>
      <c r="G159" s="210"/>
      <c r="H159" s="210"/>
      <c r="I159" s="210"/>
      <c r="J159" s="210"/>
      <c r="K159" s="210"/>
      <c r="L159" s="210"/>
      <c r="M159" s="210"/>
      <c r="N159" s="170"/>
      <c r="O159" s="210" t="s">
        <v>43</v>
      </c>
      <c r="P159" s="210"/>
      <c r="Q159" s="210"/>
      <c r="R159" s="210"/>
      <c r="S159" s="210"/>
      <c r="T159" s="210"/>
      <c r="U159" s="210"/>
      <c r="V159" s="210"/>
      <c r="W159" s="170"/>
    </row>
    <row r="160" spans="2:23" ht="12.75">
      <c r="B160" s="17"/>
      <c r="C160" s="2"/>
      <c r="D160" s="17"/>
      <c r="E160" s="168"/>
      <c r="F160" s="98" t="s">
        <v>78</v>
      </c>
      <c r="G160" s="98" t="s">
        <v>79</v>
      </c>
      <c r="H160" s="98" t="s">
        <v>80</v>
      </c>
      <c r="I160" s="98" t="s">
        <v>84</v>
      </c>
      <c r="J160" s="98" t="s">
        <v>81</v>
      </c>
      <c r="K160" s="98" t="s">
        <v>82</v>
      </c>
      <c r="L160" s="98" t="s">
        <v>83</v>
      </c>
      <c r="M160" s="98" t="s">
        <v>85</v>
      </c>
      <c r="N160" s="170"/>
      <c r="O160" s="98" t="s">
        <v>78</v>
      </c>
      <c r="P160" s="98" t="s">
        <v>79</v>
      </c>
      <c r="Q160" s="98" t="s">
        <v>80</v>
      </c>
      <c r="R160" s="98" t="s">
        <v>84</v>
      </c>
      <c r="S160" s="98" t="s">
        <v>81</v>
      </c>
      <c r="T160" s="98" t="s">
        <v>82</v>
      </c>
      <c r="U160" s="98" t="s">
        <v>83</v>
      </c>
      <c r="V160" s="98" t="s">
        <v>85</v>
      </c>
      <c r="W160" s="170"/>
    </row>
    <row r="161" spans="2:23" ht="12">
      <c r="B161" s="17"/>
      <c r="C161" s="2"/>
      <c r="D161" s="17"/>
      <c r="E161" s="168"/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0"/>
      <c r="O161" s="17">
        <v>1</v>
      </c>
      <c r="P161" s="17">
        <v>1</v>
      </c>
      <c r="Q161" s="17">
        <v>1</v>
      </c>
      <c r="R161" s="17">
        <v>1</v>
      </c>
      <c r="S161" s="17">
        <v>1</v>
      </c>
      <c r="T161" s="17">
        <v>1</v>
      </c>
      <c r="U161" s="17">
        <v>1</v>
      </c>
      <c r="V161" s="17">
        <v>1</v>
      </c>
      <c r="W161" s="170"/>
    </row>
    <row r="162" spans="2:23" ht="12">
      <c r="B162" s="17"/>
      <c r="C162" s="2"/>
      <c r="D162" s="17"/>
      <c r="E162" s="168"/>
      <c r="N162" s="168"/>
      <c r="W162" s="168"/>
    </row>
    <row r="163" spans="2:23" ht="12">
      <c r="B163" s="17"/>
      <c r="C163" s="2"/>
      <c r="D163" s="17"/>
      <c r="E163" s="168"/>
      <c r="F163" s="211" t="s">
        <v>44</v>
      </c>
      <c r="G163" s="211"/>
      <c r="H163" s="211"/>
      <c r="I163" s="211"/>
      <c r="J163" s="211"/>
      <c r="K163" s="211"/>
      <c r="L163" s="211"/>
      <c r="M163" s="211"/>
      <c r="N163" s="170"/>
      <c r="O163" s="211" t="s">
        <v>44</v>
      </c>
      <c r="P163" s="211"/>
      <c r="Q163" s="211"/>
      <c r="R163" s="211"/>
      <c r="S163" s="211"/>
      <c r="T163" s="211"/>
      <c r="U163" s="211"/>
      <c r="V163" s="211"/>
      <c r="W163" s="170"/>
    </row>
    <row r="164" spans="2:23" ht="12.75">
      <c r="B164" s="17">
        <v>11</v>
      </c>
      <c r="C164" s="2"/>
      <c r="D164" s="17"/>
      <c r="E164" s="168"/>
      <c r="F164" s="98" t="s">
        <v>78</v>
      </c>
      <c r="G164" s="98" t="s">
        <v>79</v>
      </c>
      <c r="H164" s="98" t="s">
        <v>80</v>
      </c>
      <c r="I164" s="98" t="s">
        <v>81</v>
      </c>
      <c r="J164" s="98" t="s">
        <v>82</v>
      </c>
      <c r="K164" s="98" t="s">
        <v>83</v>
      </c>
      <c r="L164" s="98"/>
      <c r="N164" s="170"/>
      <c r="O164" s="98" t="s">
        <v>78</v>
      </c>
      <c r="P164" s="98" t="s">
        <v>79</v>
      </c>
      <c r="Q164" s="98" t="s">
        <v>80</v>
      </c>
      <c r="R164" s="98" t="s">
        <v>81</v>
      </c>
      <c r="S164" s="98" t="s">
        <v>82</v>
      </c>
      <c r="T164" s="98" t="s">
        <v>83</v>
      </c>
      <c r="U164" s="98"/>
      <c r="V164" s="98"/>
      <c r="W164" s="170"/>
    </row>
    <row r="165" spans="2:23" ht="12">
      <c r="B165" s="17"/>
      <c r="C165" s="178"/>
      <c r="D165" s="122" t="s">
        <v>55</v>
      </c>
      <c r="E165" s="168"/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/>
      <c r="M165" s="17"/>
      <c r="N165" s="170"/>
      <c r="O165" s="17">
        <v>2</v>
      </c>
      <c r="P165" s="17">
        <v>1</v>
      </c>
      <c r="Q165" s="17">
        <v>2</v>
      </c>
      <c r="R165" s="17">
        <v>2</v>
      </c>
      <c r="S165" s="17">
        <v>3</v>
      </c>
      <c r="T165" s="17">
        <v>3</v>
      </c>
      <c r="U165" s="17"/>
      <c r="V165" s="17"/>
      <c r="W165" s="170"/>
    </row>
    <row r="166" spans="2:23" ht="12">
      <c r="B166" s="17"/>
      <c r="C166" s="2"/>
      <c r="D166" s="17"/>
      <c r="E166" s="168"/>
      <c r="F166" s="210" t="s">
        <v>43</v>
      </c>
      <c r="G166" s="210"/>
      <c r="H166" s="210"/>
      <c r="I166" s="210"/>
      <c r="J166" s="210"/>
      <c r="K166" s="210"/>
      <c r="L166" s="210"/>
      <c r="M166" s="210"/>
      <c r="N166" s="170"/>
      <c r="O166" s="210" t="s">
        <v>43</v>
      </c>
      <c r="P166" s="210"/>
      <c r="Q166" s="210"/>
      <c r="R166" s="210"/>
      <c r="S166" s="210"/>
      <c r="T166" s="210"/>
      <c r="U166" s="210"/>
      <c r="V166" s="210"/>
      <c r="W166" s="170"/>
    </row>
    <row r="167" spans="2:23" ht="12.75">
      <c r="B167" s="17"/>
      <c r="C167" s="2"/>
      <c r="D167" s="17"/>
      <c r="E167" s="168"/>
      <c r="F167" s="98" t="s">
        <v>78</v>
      </c>
      <c r="G167" s="98" t="s">
        <v>79</v>
      </c>
      <c r="H167" s="98" t="s">
        <v>80</v>
      </c>
      <c r="I167" s="98" t="s">
        <v>84</v>
      </c>
      <c r="J167" s="98" t="s">
        <v>81</v>
      </c>
      <c r="K167" s="98" t="s">
        <v>82</v>
      </c>
      <c r="L167" s="98" t="s">
        <v>83</v>
      </c>
      <c r="M167" s="98" t="s">
        <v>85</v>
      </c>
      <c r="N167" s="170"/>
      <c r="O167" s="98" t="s">
        <v>78</v>
      </c>
      <c r="P167" s="98" t="s">
        <v>79</v>
      </c>
      <c r="Q167" s="98" t="s">
        <v>80</v>
      </c>
      <c r="R167" s="98" t="s">
        <v>84</v>
      </c>
      <c r="S167" s="98" t="s">
        <v>81</v>
      </c>
      <c r="T167" s="98" t="s">
        <v>82</v>
      </c>
      <c r="U167" s="98" t="s">
        <v>83</v>
      </c>
      <c r="V167" s="98" t="s">
        <v>85</v>
      </c>
      <c r="W167" s="170"/>
    </row>
    <row r="168" spans="2:23" ht="12">
      <c r="B168" s="17"/>
      <c r="C168" s="2"/>
      <c r="D168" s="17"/>
      <c r="E168" s="168"/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0"/>
      <c r="O168" s="17">
        <v>1</v>
      </c>
      <c r="P168" s="17">
        <v>1</v>
      </c>
      <c r="Q168" s="17">
        <v>1</v>
      </c>
      <c r="R168" s="17">
        <v>1</v>
      </c>
      <c r="S168" s="17">
        <v>1</v>
      </c>
      <c r="T168" s="17">
        <v>0</v>
      </c>
      <c r="U168" s="17">
        <v>0</v>
      </c>
      <c r="V168" s="17">
        <v>1</v>
      </c>
      <c r="W168" s="170"/>
    </row>
    <row r="169" spans="2:23" ht="12">
      <c r="B169" s="17"/>
      <c r="C169" s="2"/>
      <c r="D169" s="17"/>
      <c r="E169" s="168"/>
      <c r="F169" s="17"/>
      <c r="G169" s="17"/>
      <c r="H169" s="17"/>
      <c r="I169" s="17"/>
      <c r="J169" s="17"/>
      <c r="K169" s="17"/>
      <c r="L169" s="17"/>
      <c r="M169" s="17"/>
      <c r="N169" s="170"/>
      <c r="O169" s="17"/>
      <c r="P169" s="17"/>
      <c r="Q169" s="17"/>
      <c r="R169" s="17"/>
      <c r="S169" s="17"/>
      <c r="T169" s="17"/>
      <c r="U169" s="17"/>
      <c r="V169" s="17"/>
      <c r="W169" s="170"/>
    </row>
    <row r="170" spans="2:23" ht="12">
      <c r="B170" s="17"/>
      <c r="C170" s="2"/>
      <c r="D170" s="17"/>
      <c r="E170" s="168"/>
      <c r="F170" s="211" t="s">
        <v>44</v>
      </c>
      <c r="G170" s="211"/>
      <c r="H170" s="211"/>
      <c r="I170" s="211"/>
      <c r="J170" s="211"/>
      <c r="K170" s="211"/>
      <c r="L170" s="211"/>
      <c r="M170" s="211"/>
      <c r="N170" s="170"/>
      <c r="O170" s="211" t="s">
        <v>44</v>
      </c>
      <c r="P170" s="211"/>
      <c r="Q170" s="211"/>
      <c r="R170" s="211"/>
      <c r="S170" s="211"/>
      <c r="T170" s="211"/>
      <c r="U170" s="211"/>
      <c r="V170" s="211"/>
      <c r="W170" s="170"/>
    </row>
    <row r="171" spans="2:23" ht="12.75">
      <c r="B171" s="17"/>
      <c r="C171" s="2"/>
      <c r="D171" s="17"/>
      <c r="E171" s="168"/>
      <c r="F171" s="98" t="s">
        <v>78</v>
      </c>
      <c r="G171" s="98" t="s">
        <v>79</v>
      </c>
      <c r="H171" s="98" t="s">
        <v>80</v>
      </c>
      <c r="I171" s="98" t="s">
        <v>81</v>
      </c>
      <c r="J171" s="98" t="s">
        <v>82</v>
      </c>
      <c r="K171" s="98" t="s">
        <v>83</v>
      </c>
      <c r="L171" s="98"/>
      <c r="N171" s="170"/>
      <c r="O171" s="98" t="s">
        <v>78</v>
      </c>
      <c r="P171" s="98" t="s">
        <v>79</v>
      </c>
      <c r="Q171" s="98" t="s">
        <v>80</v>
      </c>
      <c r="R171" s="98" t="s">
        <v>81</v>
      </c>
      <c r="S171" s="98" t="s">
        <v>82</v>
      </c>
      <c r="T171" s="98" t="s">
        <v>83</v>
      </c>
      <c r="U171" s="98"/>
      <c r="V171" s="98"/>
      <c r="W171" s="170"/>
    </row>
    <row r="172" spans="2:23" ht="12">
      <c r="B172" s="17">
        <v>18</v>
      </c>
      <c r="C172" s="178"/>
      <c r="D172" s="122" t="s">
        <v>55</v>
      </c>
      <c r="E172" s="168"/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/>
      <c r="M172" s="17"/>
      <c r="N172" s="170"/>
      <c r="O172" s="17">
        <v>0</v>
      </c>
      <c r="P172" s="17">
        <v>1</v>
      </c>
      <c r="Q172" s="17">
        <v>1</v>
      </c>
      <c r="R172" s="17">
        <v>0</v>
      </c>
      <c r="S172" s="17">
        <v>0</v>
      </c>
      <c r="T172" s="17">
        <v>1</v>
      </c>
      <c r="U172" s="17"/>
      <c r="V172" s="17"/>
      <c r="W172" s="170"/>
    </row>
    <row r="173" spans="2:23" ht="12">
      <c r="B173" s="17"/>
      <c r="C173" s="2"/>
      <c r="D173" s="17"/>
      <c r="E173" s="168"/>
      <c r="F173" s="210" t="s">
        <v>43</v>
      </c>
      <c r="G173" s="210"/>
      <c r="H173" s="210"/>
      <c r="I173" s="210"/>
      <c r="J173" s="210"/>
      <c r="K173" s="210"/>
      <c r="L173" s="210"/>
      <c r="M173" s="210"/>
      <c r="N173" s="170"/>
      <c r="O173" s="210" t="s">
        <v>43</v>
      </c>
      <c r="P173" s="210"/>
      <c r="Q173" s="210"/>
      <c r="R173" s="210"/>
      <c r="S173" s="210"/>
      <c r="T173" s="210"/>
      <c r="U173" s="210"/>
      <c r="V173" s="210"/>
      <c r="W173" s="170"/>
    </row>
    <row r="174" spans="2:23" ht="12.75">
      <c r="B174" s="17"/>
      <c r="C174" s="2"/>
      <c r="D174" s="17"/>
      <c r="E174" s="168"/>
      <c r="F174" s="98" t="s">
        <v>78</v>
      </c>
      <c r="G174" s="98" t="s">
        <v>79</v>
      </c>
      <c r="H174" s="98" t="s">
        <v>80</v>
      </c>
      <c r="I174" s="98" t="s">
        <v>84</v>
      </c>
      <c r="J174" s="98" t="s">
        <v>81</v>
      </c>
      <c r="K174" s="98" t="s">
        <v>82</v>
      </c>
      <c r="L174" s="98" t="s">
        <v>83</v>
      </c>
      <c r="M174" s="98" t="s">
        <v>85</v>
      </c>
      <c r="N174" s="170"/>
      <c r="O174" s="98" t="s">
        <v>78</v>
      </c>
      <c r="P174" s="98" t="s">
        <v>79</v>
      </c>
      <c r="Q174" s="98" t="s">
        <v>80</v>
      </c>
      <c r="R174" s="98" t="s">
        <v>84</v>
      </c>
      <c r="S174" s="98" t="s">
        <v>81</v>
      </c>
      <c r="T174" s="98" t="s">
        <v>82</v>
      </c>
      <c r="U174" s="98" t="s">
        <v>83</v>
      </c>
      <c r="V174" s="98" t="s">
        <v>85</v>
      </c>
      <c r="W174" s="170"/>
    </row>
    <row r="175" spans="2:23" ht="12">
      <c r="B175" s="17"/>
      <c r="C175" s="2"/>
      <c r="D175" s="17"/>
      <c r="E175" s="168"/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0"/>
      <c r="O175" s="17">
        <v>1</v>
      </c>
      <c r="P175" s="17">
        <v>0</v>
      </c>
      <c r="Q175" s="17">
        <v>1</v>
      </c>
      <c r="R175" s="17">
        <v>1</v>
      </c>
      <c r="S175" s="17">
        <v>1</v>
      </c>
      <c r="T175" s="17">
        <v>0</v>
      </c>
      <c r="U175" s="17">
        <v>0</v>
      </c>
      <c r="V175" s="17">
        <v>0</v>
      </c>
      <c r="W175" s="170"/>
    </row>
    <row r="176" spans="2:23" ht="12">
      <c r="B176" s="17"/>
      <c r="C176" s="2"/>
      <c r="D176" s="17"/>
      <c r="E176" s="168"/>
      <c r="N176" s="168"/>
      <c r="W176" s="168"/>
    </row>
    <row r="177" spans="2:23" ht="12">
      <c r="B177" s="17"/>
      <c r="C177" s="2"/>
      <c r="D177" s="17"/>
      <c r="E177" s="168"/>
      <c r="F177" s="211" t="s">
        <v>44</v>
      </c>
      <c r="G177" s="211"/>
      <c r="H177" s="211"/>
      <c r="I177" s="211"/>
      <c r="J177" s="211"/>
      <c r="K177" s="211"/>
      <c r="L177" s="211"/>
      <c r="M177" s="211"/>
      <c r="N177" s="170"/>
      <c r="O177" s="211" t="s">
        <v>44</v>
      </c>
      <c r="P177" s="211"/>
      <c r="Q177" s="211"/>
      <c r="R177" s="211"/>
      <c r="S177" s="211"/>
      <c r="T177" s="211"/>
      <c r="U177" s="211"/>
      <c r="V177" s="211"/>
      <c r="W177" s="170"/>
    </row>
    <row r="178" spans="2:23" ht="12.75">
      <c r="B178" s="17"/>
      <c r="C178" s="2"/>
      <c r="D178" s="17"/>
      <c r="E178" s="168"/>
      <c r="F178" s="98" t="s">
        <v>78</v>
      </c>
      <c r="G178" s="98" t="s">
        <v>79</v>
      </c>
      <c r="H178" s="98" t="s">
        <v>80</v>
      </c>
      <c r="I178" s="98" t="s">
        <v>81</v>
      </c>
      <c r="J178" s="98" t="s">
        <v>82</v>
      </c>
      <c r="K178" s="98" t="s">
        <v>83</v>
      </c>
      <c r="L178" s="98"/>
      <c r="N178" s="170"/>
      <c r="O178" s="98" t="s">
        <v>78</v>
      </c>
      <c r="P178" s="98" t="s">
        <v>79</v>
      </c>
      <c r="Q178" s="98" t="s">
        <v>80</v>
      </c>
      <c r="R178" s="98" t="s">
        <v>81</v>
      </c>
      <c r="S178" s="98" t="s">
        <v>82</v>
      </c>
      <c r="T178" s="98" t="s">
        <v>83</v>
      </c>
      <c r="U178" s="98"/>
      <c r="V178" s="98"/>
      <c r="W178" s="170"/>
    </row>
    <row r="179" spans="2:23" ht="12">
      <c r="B179" s="17">
        <v>30</v>
      </c>
      <c r="C179" s="178"/>
      <c r="D179" s="122" t="s">
        <v>55</v>
      </c>
      <c r="E179" s="168"/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/>
      <c r="M179" s="17"/>
      <c r="N179" s="170"/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/>
      <c r="V179" s="17"/>
      <c r="W179" s="170"/>
    </row>
    <row r="180" spans="2:23" ht="12">
      <c r="B180" s="17"/>
      <c r="C180" s="2"/>
      <c r="D180" s="17"/>
      <c r="E180" s="168"/>
      <c r="F180" s="210" t="s">
        <v>43</v>
      </c>
      <c r="G180" s="210"/>
      <c r="H180" s="210"/>
      <c r="I180" s="210"/>
      <c r="J180" s="210"/>
      <c r="K180" s="210"/>
      <c r="L180" s="210"/>
      <c r="M180" s="210"/>
      <c r="N180" s="170"/>
      <c r="O180" s="210" t="s">
        <v>43</v>
      </c>
      <c r="P180" s="210"/>
      <c r="Q180" s="210"/>
      <c r="R180" s="210"/>
      <c r="S180" s="210"/>
      <c r="T180" s="210"/>
      <c r="U180" s="210"/>
      <c r="V180" s="210"/>
      <c r="W180" s="170"/>
    </row>
    <row r="181" spans="2:23" ht="12.75">
      <c r="B181" s="17"/>
      <c r="C181" s="2"/>
      <c r="D181" s="17"/>
      <c r="E181" s="168"/>
      <c r="F181" s="98" t="s">
        <v>78</v>
      </c>
      <c r="G181" s="98" t="s">
        <v>79</v>
      </c>
      <c r="H181" s="98" t="s">
        <v>80</v>
      </c>
      <c r="I181" s="98" t="s">
        <v>84</v>
      </c>
      <c r="J181" s="98" t="s">
        <v>81</v>
      </c>
      <c r="K181" s="98" t="s">
        <v>82</v>
      </c>
      <c r="L181" s="98" t="s">
        <v>83</v>
      </c>
      <c r="M181" s="98" t="s">
        <v>85</v>
      </c>
      <c r="N181" s="170"/>
      <c r="O181" s="98" t="s">
        <v>78</v>
      </c>
      <c r="P181" s="98" t="s">
        <v>79</v>
      </c>
      <c r="Q181" s="98" t="s">
        <v>80</v>
      </c>
      <c r="R181" s="98" t="s">
        <v>84</v>
      </c>
      <c r="S181" s="98" t="s">
        <v>81</v>
      </c>
      <c r="T181" s="98" t="s">
        <v>82</v>
      </c>
      <c r="U181" s="98" t="s">
        <v>83</v>
      </c>
      <c r="V181" s="98" t="s">
        <v>85</v>
      </c>
      <c r="W181" s="170"/>
    </row>
    <row r="182" spans="2:23" ht="12">
      <c r="B182" s="17"/>
      <c r="C182" s="2"/>
      <c r="D182" s="17"/>
      <c r="E182" s="168"/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0"/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0"/>
    </row>
    <row r="183" spans="2:23" ht="12">
      <c r="B183" s="17"/>
      <c r="C183" s="2"/>
      <c r="D183" s="17"/>
      <c r="E183" s="168"/>
      <c r="N183" s="168"/>
      <c r="W183" s="168"/>
    </row>
    <row r="184" spans="2:23" ht="12">
      <c r="B184" s="17"/>
      <c r="C184" s="2"/>
      <c r="D184" s="17"/>
      <c r="E184" s="168"/>
      <c r="F184" s="211" t="s">
        <v>44</v>
      </c>
      <c r="G184" s="211"/>
      <c r="H184" s="211"/>
      <c r="I184" s="211"/>
      <c r="J184" s="211"/>
      <c r="K184" s="211"/>
      <c r="L184" s="211"/>
      <c r="M184" s="211"/>
      <c r="N184" s="170"/>
      <c r="O184" s="211" t="s">
        <v>44</v>
      </c>
      <c r="P184" s="211"/>
      <c r="Q184" s="211"/>
      <c r="R184" s="211"/>
      <c r="S184" s="211"/>
      <c r="T184" s="211"/>
      <c r="U184" s="211"/>
      <c r="V184" s="211"/>
      <c r="W184" s="170"/>
    </row>
    <row r="185" spans="2:23" ht="12.75">
      <c r="B185" s="17"/>
      <c r="C185" s="2"/>
      <c r="D185" s="17"/>
      <c r="E185" s="168"/>
      <c r="F185" s="98" t="s">
        <v>78</v>
      </c>
      <c r="G185" s="98" t="s">
        <v>79</v>
      </c>
      <c r="H185" s="98" t="s">
        <v>80</v>
      </c>
      <c r="I185" s="98" t="s">
        <v>81</v>
      </c>
      <c r="J185" s="98" t="s">
        <v>82</v>
      </c>
      <c r="K185" s="98" t="s">
        <v>83</v>
      </c>
      <c r="L185" s="98"/>
      <c r="N185" s="170"/>
      <c r="O185" s="98" t="s">
        <v>78</v>
      </c>
      <c r="P185" s="98" t="s">
        <v>79</v>
      </c>
      <c r="Q185" s="98" t="s">
        <v>80</v>
      </c>
      <c r="R185" s="98" t="s">
        <v>81</v>
      </c>
      <c r="S185" s="98" t="s">
        <v>82</v>
      </c>
      <c r="T185" s="98" t="s">
        <v>83</v>
      </c>
      <c r="U185" s="98"/>
      <c r="V185" s="98"/>
      <c r="W185" s="170"/>
    </row>
    <row r="186" spans="2:23" ht="12">
      <c r="B186" s="17">
        <v>7</v>
      </c>
      <c r="C186" s="178"/>
      <c r="D186" s="122" t="s">
        <v>55</v>
      </c>
      <c r="E186" s="168"/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/>
      <c r="M186" s="17"/>
      <c r="N186" s="170"/>
      <c r="O186" s="17">
        <v>1</v>
      </c>
      <c r="P186" s="17">
        <v>1</v>
      </c>
      <c r="Q186" s="17">
        <v>1</v>
      </c>
      <c r="R186" s="17">
        <v>1</v>
      </c>
      <c r="S186" s="17">
        <v>0</v>
      </c>
      <c r="T186" s="17">
        <v>1</v>
      </c>
      <c r="U186" s="17"/>
      <c r="V186" s="17"/>
      <c r="W186" s="170"/>
    </row>
    <row r="187" spans="2:23" ht="12">
      <c r="B187" s="17"/>
      <c r="C187" s="2"/>
      <c r="D187" s="17"/>
      <c r="E187" s="168"/>
      <c r="F187" s="210" t="s">
        <v>43</v>
      </c>
      <c r="G187" s="210"/>
      <c r="H187" s="210"/>
      <c r="I187" s="210"/>
      <c r="J187" s="210"/>
      <c r="K187" s="210"/>
      <c r="L187" s="210"/>
      <c r="M187" s="210"/>
      <c r="N187" s="170"/>
      <c r="O187" s="210" t="s">
        <v>43</v>
      </c>
      <c r="P187" s="210"/>
      <c r="Q187" s="210"/>
      <c r="R187" s="210"/>
      <c r="S187" s="210"/>
      <c r="T187" s="210"/>
      <c r="U187" s="210"/>
      <c r="V187" s="210"/>
      <c r="W187" s="170"/>
    </row>
    <row r="188" spans="2:23" ht="12.75">
      <c r="B188" s="17"/>
      <c r="C188" s="2"/>
      <c r="D188" s="17"/>
      <c r="E188" s="168"/>
      <c r="F188" s="98" t="s">
        <v>78</v>
      </c>
      <c r="G188" s="98" t="s">
        <v>79</v>
      </c>
      <c r="H188" s="98" t="s">
        <v>80</v>
      </c>
      <c r="I188" s="98" t="s">
        <v>84</v>
      </c>
      <c r="J188" s="98" t="s">
        <v>81</v>
      </c>
      <c r="K188" s="98" t="s">
        <v>82</v>
      </c>
      <c r="L188" s="98" t="s">
        <v>83</v>
      </c>
      <c r="M188" s="98" t="s">
        <v>85</v>
      </c>
      <c r="N188" s="170"/>
      <c r="O188" s="98" t="s">
        <v>78</v>
      </c>
      <c r="P188" s="98" t="s">
        <v>79</v>
      </c>
      <c r="Q188" s="98" t="s">
        <v>80</v>
      </c>
      <c r="R188" s="98" t="s">
        <v>84</v>
      </c>
      <c r="S188" s="98" t="s">
        <v>81</v>
      </c>
      <c r="T188" s="98" t="s">
        <v>82</v>
      </c>
      <c r="U188" s="98" t="s">
        <v>83</v>
      </c>
      <c r="V188" s="98" t="s">
        <v>85</v>
      </c>
      <c r="W188" s="170"/>
    </row>
    <row r="189" spans="2:23" ht="12">
      <c r="B189" s="17"/>
      <c r="C189" s="2"/>
      <c r="D189" s="17"/>
      <c r="E189" s="168"/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0"/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0"/>
    </row>
    <row r="190" spans="2:23" ht="12">
      <c r="B190" s="17"/>
      <c r="C190" s="2"/>
      <c r="D190" s="17"/>
      <c r="E190" s="168"/>
      <c r="N190" s="168"/>
      <c r="W190" s="168"/>
    </row>
    <row r="191" spans="2:23" ht="12">
      <c r="B191" s="17"/>
      <c r="C191" s="2"/>
      <c r="D191" s="17"/>
      <c r="E191" s="168"/>
      <c r="F191" s="211" t="s">
        <v>44</v>
      </c>
      <c r="G191" s="211"/>
      <c r="H191" s="211"/>
      <c r="I191" s="211"/>
      <c r="J191" s="211"/>
      <c r="K191" s="211"/>
      <c r="L191" s="211"/>
      <c r="M191" s="211"/>
      <c r="N191" s="170"/>
      <c r="O191" s="211" t="s">
        <v>44</v>
      </c>
      <c r="P191" s="211"/>
      <c r="Q191" s="211"/>
      <c r="R191" s="211"/>
      <c r="S191" s="211"/>
      <c r="T191" s="211"/>
      <c r="U191" s="211"/>
      <c r="V191" s="211"/>
      <c r="W191" s="170"/>
    </row>
    <row r="192" spans="2:23" ht="12.75">
      <c r="B192" s="17"/>
      <c r="C192" s="2"/>
      <c r="D192" s="17"/>
      <c r="E192" s="168"/>
      <c r="F192" s="98" t="s">
        <v>78</v>
      </c>
      <c r="G192" s="98" t="s">
        <v>79</v>
      </c>
      <c r="H192" s="98" t="s">
        <v>80</v>
      </c>
      <c r="I192" s="98" t="s">
        <v>81</v>
      </c>
      <c r="J192" s="98" t="s">
        <v>82</v>
      </c>
      <c r="K192" s="98" t="s">
        <v>83</v>
      </c>
      <c r="L192" s="98"/>
      <c r="N192" s="170"/>
      <c r="O192" s="98" t="s">
        <v>78</v>
      </c>
      <c r="P192" s="98" t="s">
        <v>79</v>
      </c>
      <c r="Q192" s="98" t="s">
        <v>80</v>
      </c>
      <c r="R192" s="98" t="s">
        <v>81</v>
      </c>
      <c r="S192" s="98" t="s">
        <v>82</v>
      </c>
      <c r="T192" s="98" t="s">
        <v>83</v>
      </c>
      <c r="U192" s="98"/>
      <c r="V192" s="98"/>
      <c r="W192" s="170"/>
    </row>
    <row r="193" spans="2:23" ht="12">
      <c r="B193" s="17">
        <v>12</v>
      </c>
      <c r="C193" s="178"/>
      <c r="D193" s="122" t="s">
        <v>55</v>
      </c>
      <c r="E193" s="168"/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/>
      <c r="M193" s="17"/>
      <c r="N193" s="170"/>
      <c r="O193" s="17">
        <v>1</v>
      </c>
      <c r="P193" s="17">
        <v>1</v>
      </c>
      <c r="Q193" s="17">
        <v>1</v>
      </c>
      <c r="R193" s="17">
        <v>1</v>
      </c>
      <c r="S193" s="17">
        <v>0</v>
      </c>
      <c r="T193" s="17">
        <v>1</v>
      </c>
      <c r="U193" s="17"/>
      <c r="V193" s="17"/>
      <c r="W193" s="170"/>
    </row>
    <row r="194" spans="2:23" ht="12">
      <c r="B194" s="17"/>
      <c r="C194" s="2"/>
      <c r="D194" s="17"/>
      <c r="E194" s="168"/>
      <c r="F194" s="210" t="s">
        <v>43</v>
      </c>
      <c r="G194" s="210"/>
      <c r="H194" s="210"/>
      <c r="I194" s="210"/>
      <c r="J194" s="210"/>
      <c r="K194" s="210"/>
      <c r="L194" s="210"/>
      <c r="M194" s="210"/>
      <c r="N194" s="170"/>
      <c r="O194" s="210" t="s">
        <v>43</v>
      </c>
      <c r="P194" s="210"/>
      <c r="Q194" s="210"/>
      <c r="R194" s="210"/>
      <c r="S194" s="210"/>
      <c r="T194" s="210"/>
      <c r="U194" s="210"/>
      <c r="V194" s="210"/>
      <c r="W194" s="170"/>
    </row>
    <row r="195" spans="2:23" ht="12.75">
      <c r="B195" s="17"/>
      <c r="C195" s="2"/>
      <c r="D195" s="17"/>
      <c r="E195" s="168"/>
      <c r="F195" s="98" t="s">
        <v>78</v>
      </c>
      <c r="G195" s="98" t="s">
        <v>79</v>
      </c>
      <c r="H195" s="98" t="s">
        <v>80</v>
      </c>
      <c r="I195" s="98" t="s">
        <v>84</v>
      </c>
      <c r="J195" s="98" t="s">
        <v>81</v>
      </c>
      <c r="K195" s="98" t="s">
        <v>82</v>
      </c>
      <c r="L195" s="98" t="s">
        <v>83</v>
      </c>
      <c r="M195" s="98" t="s">
        <v>85</v>
      </c>
      <c r="N195" s="170"/>
      <c r="O195" s="98" t="s">
        <v>78</v>
      </c>
      <c r="P195" s="98" t="s">
        <v>79</v>
      </c>
      <c r="Q195" s="98" t="s">
        <v>80</v>
      </c>
      <c r="R195" s="98" t="s">
        <v>84</v>
      </c>
      <c r="S195" s="98" t="s">
        <v>81</v>
      </c>
      <c r="T195" s="98" t="s">
        <v>82</v>
      </c>
      <c r="U195" s="98" t="s">
        <v>83</v>
      </c>
      <c r="V195" s="98" t="s">
        <v>85</v>
      </c>
      <c r="W195" s="170"/>
    </row>
    <row r="196" spans="2:23" ht="12">
      <c r="B196" s="17"/>
      <c r="C196" s="2"/>
      <c r="D196" s="17"/>
      <c r="E196" s="168"/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0"/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0"/>
    </row>
    <row r="197" spans="2:23" ht="12">
      <c r="B197" s="17"/>
      <c r="C197" s="2"/>
      <c r="D197" s="17"/>
      <c r="E197" s="168"/>
      <c r="N197" s="168"/>
      <c r="W197" s="168"/>
    </row>
    <row r="198" spans="2:23" ht="12">
      <c r="B198" s="17"/>
      <c r="C198" s="2"/>
      <c r="D198" s="17"/>
      <c r="E198" s="168"/>
      <c r="F198" s="211" t="s">
        <v>44</v>
      </c>
      <c r="G198" s="211"/>
      <c r="H198" s="211"/>
      <c r="I198" s="211"/>
      <c r="J198" s="211"/>
      <c r="K198" s="211"/>
      <c r="L198" s="211"/>
      <c r="M198" s="211"/>
      <c r="N198" s="170"/>
      <c r="O198" s="211" t="s">
        <v>44</v>
      </c>
      <c r="P198" s="211"/>
      <c r="Q198" s="211"/>
      <c r="R198" s="211"/>
      <c r="S198" s="211"/>
      <c r="T198" s="211"/>
      <c r="U198" s="211"/>
      <c r="V198" s="211"/>
      <c r="W198" s="170"/>
    </row>
    <row r="199" spans="2:23" ht="12.75">
      <c r="B199" s="17"/>
      <c r="C199" s="2"/>
      <c r="D199" s="17"/>
      <c r="E199" s="168"/>
      <c r="F199" s="98" t="s">
        <v>78</v>
      </c>
      <c r="G199" s="98" t="s">
        <v>79</v>
      </c>
      <c r="H199" s="98" t="s">
        <v>80</v>
      </c>
      <c r="I199" s="98" t="s">
        <v>81</v>
      </c>
      <c r="J199" s="98" t="s">
        <v>82</v>
      </c>
      <c r="K199" s="98" t="s">
        <v>83</v>
      </c>
      <c r="L199" s="98"/>
      <c r="N199" s="170"/>
      <c r="O199" s="98" t="s">
        <v>78</v>
      </c>
      <c r="P199" s="98" t="s">
        <v>79</v>
      </c>
      <c r="Q199" s="98" t="s">
        <v>80</v>
      </c>
      <c r="R199" s="98" t="s">
        <v>81</v>
      </c>
      <c r="S199" s="98" t="s">
        <v>82</v>
      </c>
      <c r="T199" s="98" t="s">
        <v>83</v>
      </c>
      <c r="U199" s="98"/>
      <c r="V199" s="98"/>
      <c r="W199" s="170"/>
    </row>
    <row r="200" spans="2:23" ht="12">
      <c r="B200" s="17">
        <v>1</v>
      </c>
      <c r="C200" s="178"/>
      <c r="D200" s="122" t="s">
        <v>55</v>
      </c>
      <c r="E200" s="168"/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/>
      <c r="M200" s="17"/>
      <c r="N200" s="170"/>
      <c r="O200" s="17">
        <v>1</v>
      </c>
      <c r="P200" s="17">
        <v>1</v>
      </c>
      <c r="Q200" s="17">
        <v>0</v>
      </c>
      <c r="R200" s="17">
        <v>0</v>
      </c>
      <c r="S200" s="17">
        <v>0</v>
      </c>
      <c r="T200" s="17">
        <v>1</v>
      </c>
      <c r="U200" s="17"/>
      <c r="V200" s="17"/>
      <c r="W200" s="170"/>
    </row>
    <row r="201" spans="2:23" ht="12">
      <c r="B201" s="17"/>
      <c r="C201" s="2"/>
      <c r="D201" s="17"/>
      <c r="E201" s="168"/>
      <c r="F201" s="210" t="s">
        <v>43</v>
      </c>
      <c r="G201" s="210"/>
      <c r="H201" s="210"/>
      <c r="I201" s="210"/>
      <c r="J201" s="210"/>
      <c r="K201" s="210"/>
      <c r="L201" s="210"/>
      <c r="M201" s="210"/>
      <c r="N201" s="170"/>
      <c r="O201" s="210" t="s">
        <v>43</v>
      </c>
      <c r="P201" s="210"/>
      <c r="Q201" s="210"/>
      <c r="R201" s="210"/>
      <c r="S201" s="210"/>
      <c r="T201" s="210"/>
      <c r="U201" s="210"/>
      <c r="V201" s="210"/>
      <c r="W201" s="170"/>
    </row>
    <row r="202" spans="2:23" ht="12.75">
      <c r="B202" s="17"/>
      <c r="C202" s="2"/>
      <c r="D202" s="17"/>
      <c r="E202" s="168"/>
      <c r="F202" s="98" t="s">
        <v>78</v>
      </c>
      <c r="G202" s="98" t="s">
        <v>79</v>
      </c>
      <c r="H202" s="98" t="s">
        <v>80</v>
      </c>
      <c r="I202" s="98" t="s">
        <v>84</v>
      </c>
      <c r="J202" s="98" t="s">
        <v>81</v>
      </c>
      <c r="K202" s="98" t="s">
        <v>82</v>
      </c>
      <c r="L202" s="98" t="s">
        <v>83</v>
      </c>
      <c r="M202" s="98" t="s">
        <v>85</v>
      </c>
      <c r="N202" s="170"/>
      <c r="O202" s="98" t="s">
        <v>78</v>
      </c>
      <c r="P202" s="98" t="s">
        <v>79</v>
      </c>
      <c r="Q202" s="98" t="s">
        <v>80</v>
      </c>
      <c r="R202" s="98" t="s">
        <v>84</v>
      </c>
      <c r="S202" s="98" t="s">
        <v>81</v>
      </c>
      <c r="T202" s="98" t="s">
        <v>82</v>
      </c>
      <c r="U202" s="98" t="s">
        <v>83</v>
      </c>
      <c r="V202" s="98" t="s">
        <v>85</v>
      </c>
      <c r="W202" s="170"/>
    </row>
    <row r="203" spans="2:23" ht="12">
      <c r="B203" s="17"/>
      <c r="C203" s="2"/>
      <c r="D203" s="17"/>
      <c r="E203" s="168"/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0"/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1</v>
      </c>
      <c r="U203" s="17">
        <v>1</v>
      </c>
      <c r="V203" s="17">
        <v>0</v>
      </c>
      <c r="W203" s="170"/>
    </row>
    <row r="204" spans="2:23" ht="12">
      <c r="B204" s="17"/>
      <c r="C204" s="2"/>
      <c r="D204" s="17"/>
      <c r="E204" s="168"/>
      <c r="N204" s="168"/>
      <c r="W204" s="168"/>
    </row>
    <row r="205" spans="2:23" ht="12">
      <c r="B205" s="17"/>
      <c r="C205" s="2"/>
      <c r="D205" s="17"/>
      <c r="E205" s="168"/>
      <c r="F205" s="211" t="s">
        <v>44</v>
      </c>
      <c r="G205" s="211"/>
      <c r="H205" s="211"/>
      <c r="I205" s="211"/>
      <c r="J205" s="211"/>
      <c r="K205" s="211"/>
      <c r="L205" s="211"/>
      <c r="M205" s="211"/>
      <c r="N205" s="170"/>
      <c r="O205" s="211" t="s">
        <v>44</v>
      </c>
      <c r="P205" s="211"/>
      <c r="Q205" s="211"/>
      <c r="R205" s="211"/>
      <c r="S205" s="211"/>
      <c r="T205" s="211"/>
      <c r="U205" s="211"/>
      <c r="V205" s="211"/>
      <c r="W205" s="170"/>
    </row>
    <row r="206" spans="2:23" ht="12.75">
      <c r="B206" s="17"/>
      <c r="C206" s="2"/>
      <c r="D206" s="17"/>
      <c r="E206" s="168"/>
      <c r="F206" s="98" t="s">
        <v>78</v>
      </c>
      <c r="G206" s="98" t="s">
        <v>79</v>
      </c>
      <c r="H206" s="98" t="s">
        <v>80</v>
      </c>
      <c r="I206" s="98" t="s">
        <v>81</v>
      </c>
      <c r="J206" s="98" t="s">
        <v>82</v>
      </c>
      <c r="K206" s="98" t="s">
        <v>83</v>
      </c>
      <c r="L206" s="98"/>
      <c r="N206" s="170"/>
      <c r="O206" s="98" t="s">
        <v>78</v>
      </c>
      <c r="P206" s="98" t="s">
        <v>79</v>
      </c>
      <c r="Q206" s="98" t="s">
        <v>80</v>
      </c>
      <c r="R206" s="98" t="s">
        <v>81</v>
      </c>
      <c r="S206" s="98" t="s">
        <v>82</v>
      </c>
      <c r="T206" s="98" t="s">
        <v>83</v>
      </c>
      <c r="U206" s="98"/>
      <c r="V206" s="98"/>
      <c r="W206" s="170"/>
    </row>
    <row r="207" spans="2:23" ht="12">
      <c r="B207" s="17">
        <v>21</v>
      </c>
      <c r="C207" s="178"/>
      <c r="D207" s="122" t="s">
        <v>55</v>
      </c>
      <c r="E207" s="168"/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/>
      <c r="M207" s="17"/>
      <c r="N207" s="170"/>
      <c r="O207" s="17">
        <v>1</v>
      </c>
      <c r="P207" s="17">
        <v>0</v>
      </c>
      <c r="Q207" s="17">
        <v>0</v>
      </c>
      <c r="R207" s="17">
        <v>1</v>
      </c>
      <c r="S207" s="17">
        <v>0</v>
      </c>
      <c r="T207" s="17">
        <v>1</v>
      </c>
      <c r="U207" s="17"/>
      <c r="V207" s="17"/>
      <c r="W207" s="170"/>
    </row>
    <row r="208" spans="2:23" ht="12">
      <c r="B208" s="17"/>
      <c r="C208" s="2"/>
      <c r="D208" s="17"/>
      <c r="E208" s="168"/>
      <c r="F208" s="210" t="s">
        <v>43</v>
      </c>
      <c r="G208" s="210"/>
      <c r="H208" s="210"/>
      <c r="I208" s="210"/>
      <c r="J208" s="210"/>
      <c r="K208" s="210"/>
      <c r="L208" s="210"/>
      <c r="M208" s="210"/>
      <c r="N208" s="170"/>
      <c r="O208" s="210" t="s">
        <v>43</v>
      </c>
      <c r="P208" s="210"/>
      <c r="Q208" s="210"/>
      <c r="R208" s="210"/>
      <c r="S208" s="210"/>
      <c r="T208" s="210"/>
      <c r="U208" s="210"/>
      <c r="V208" s="210"/>
      <c r="W208" s="170"/>
    </row>
    <row r="209" spans="2:23" ht="12.75">
      <c r="B209" s="17"/>
      <c r="C209" s="2"/>
      <c r="D209" s="17"/>
      <c r="E209" s="168"/>
      <c r="F209" s="98" t="s">
        <v>78</v>
      </c>
      <c r="G209" s="98" t="s">
        <v>79</v>
      </c>
      <c r="H209" s="98" t="s">
        <v>80</v>
      </c>
      <c r="I209" s="98" t="s">
        <v>84</v>
      </c>
      <c r="J209" s="98" t="s">
        <v>81</v>
      </c>
      <c r="K209" s="98" t="s">
        <v>82</v>
      </c>
      <c r="L209" s="98" t="s">
        <v>83</v>
      </c>
      <c r="M209" s="98" t="s">
        <v>85</v>
      </c>
      <c r="N209" s="170"/>
      <c r="O209" s="98" t="s">
        <v>78</v>
      </c>
      <c r="P209" s="98" t="s">
        <v>79</v>
      </c>
      <c r="Q209" s="98" t="s">
        <v>80</v>
      </c>
      <c r="R209" s="98" t="s">
        <v>84</v>
      </c>
      <c r="S209" s="98" t="s">
        <v>81</v>
      </c>
      <c r="T209" s="98" t="s">
        <v>82</v>
      </c>
      <c r="U209" s="98" t="s">
        <v>83</v>
      </c>
      <c r="V209" s="98" t="s">
        <v>85</v>
      </c>
      <c r="W209" s="170"/>
    </row>
    <row r="210" spans="2:23" ht="12">
      <c r="B210" s="17"/>
      <c r="C210" s="2"/>
      <c r="D210" s="17"/>
      <c r="E210" s="168"/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0"/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0"/>
    </row>
    <row r="211" spans="2:23" ht="12">
      <c r="B211" s="17"/>
      <c r="C211" s="2"/>
      <c r="D211" s="17"/>
      <c r="E211" s="168"/>
      <c r="N211" s="168"/>
      <c r="W211" s="168"/>
    </row>
    <row r="212" spans="2:23" ht="12">
      <c r="B212" s="17"/>
      <c r="C212" s="2"/>
      <c r="D212" s="17"/>
      <c r="E212" s="168"/>
      <c r="F212" s="211" t="s">
        <v>44</v>
      </c>
      <c r="G212" s="211"/>
      <c r="H212" s="211"/>
      <c r="I212" s="211"/>
      <c r="J212" s="211"/>
      <c r="K212" s="211"/>
      <c r="L212" s="211"/>
      <c r="M212" s="211"/>
      <c r="N212" s="170"/>
      <c r="O212" s="211" t="s">
        <v>44</v>
      </c>
      <c r="P212" s="211"/>
      <c r="Q212" s="211"/>
      <c r="R212" s="211"/>
      <c r="S212" s="211"/>
      <c r="T212" s="211"/>
      <c r="U212" s="211"/>
      <c r="V212" s="211"/>
      <c r="W212" s="170"/>
    </row>
    <row r="213" spans="2:23" ht="12.75">
      <c r="B213" s="17"/>
      <c r="C213" s="2"/>
      <c r="D213" s="17"/>
      <c r="E213" s="168"/>
      <c r="F213" s="98" t="s">
        <v>78</v>
      </c>
      <c r="G213" s="98" t="s">
        <v>79</v>
      </c>
      <c r="H213" s="98" t="s">
        <v>80</v>
      </c>
      <c r="I213" s="98" t="s">
        <v>81</v>
      </c>
      <c r="J213" s="98" t="s">
        <v>82</v>
      </c>
      <c r="K213" s="98" t="s">
        <v>83</v>
      </c>
      <c r="L213" s="98"/>
      <c r="N213" s="170"/>
      <c r="O213" s="98" t="s">
        <v>78</v>
      </c>
      <c r="P213" s="98" t="s">
        <v>79</v>
      </c>
      <c r="Q213" s="98" t="s">
        <v>80</v>
      </c>
      <c r="R213" s="98" t="s">
        <v>81</v>
      </c>
      <c r="S213" s="98" t="s">
        <v>82</v>
      </c>
      <c r="T213" s="98" t="s">
        <v>83</v>
      </c>
      <c r="U213" s="98"/>
      <c r="V213" s="98"/>
      <c r="W213" s="170"/>
    </row>
    <row r="214" spans="2:23" ht="12">
      <c r="B214" s="17">
        <v>15</v>
      </c>
      <c r="C214" s="178"/>
      <c r="D214" s="122" t="s">
        <v>55</v>
      </c>
      <c r="E214" s="168"/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/>
      <c r="M214" s="17"/>
      <c r="N214" s="170"/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/>
      <c r="V214" s="17"/>
      <c r="W214" s="170"/>
    </row>
    <row r="215" spans="2:23" ht="12">
      <c r="B215" s="17"/>
      <c r="C215" s="2"/>
      <c r="D215" s="17"/>
      <c r="E215" s="168"/>
      <c r="F215" s="210" t="s">
        <v>43</v>
      </c>
      <c r="G215" s="210"/>
      <c r="H215" s="210"/>
      <c r="I215" s="210"/>
      <c r="J215" s="210"/>
      <c r="K215" s="210"/>
      <c r="L215" s="210"/>
      <c r="M215" s="210"/>
      <c r="N215" s="170"/>
      <c r="O215" s="210" t="s">
        <v>43</v>
      </c>
      <c r="P215" s="210"/>
      <c r="Q215" s="210"/>
      <c r="R215" s="210"/>
      <c r="S215" s="210"/>
      <c r="T215" s="210"/>
      <c r="U215" s="210"/>
      <c r="V215" s="210"/>
      <c r="W215" s="170"/>
    </row>
    <row r="216" spans="2:23" ht="12.75">
      <c r="B216" s="17"/>
      <c r="C216" s="2"/>
      <c r="D216" s="17"/>
      <c r="E216" s="168"/>
      <c r="F216" s="98" t="s">
        <v>78</v>
      </c>
      <c r="G216" s="98" t="s">
        <v>79</v>
      </c>
      <c r="H216" s="98" t="s">
        <v>80</v>
      </c>
      <c r="I216" s="98" t="s">
        <v>84</v>
      </c>
      <c r="J216" s="98" t="s">
        <v>81</v>
      </c>
      <c r="K216" s="98" t="s">
        <v>82</v>
      </c>
      <c r="L216" s="98" t="s">
        <v>83</v>
      </c>
      <c r="M216" s="98" t="s">
        <v>85</v>
      </c>
      <c r="N216" s="170"/>
      <c r="O216" s="98" t="s">
        <v>78</v>
      </c>
      <c r="P216" s="98" t="s">
        <v>79</v>
      </c>
      <c r="Q216" s="98" t="s">
        <v>80</v>
      </c>
      <c r="R216" s="98" t="s">
        <v>84</v>
      </c>
      <c r="S216" s="98" t="s">
        <v>81</v>
      </c>
      <c r="T216" s="98" t="s">
        <v>82</v>
      </c>
      <c r="U216" s="98" t="s">
        <v>83</v>
      </c>
      <c r="V216" s="98" t="s">
        <v>85</v>
      </c>
      <c r="W216" s="170"/>
    </row>
    <row r="217" spans="2:23" ht="12">
      <c r="B217" s="17"/>
      <c r="C217" s="2"/>
      <c r="D217" s="17"/>
      <c r="E217" s="168"/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0"/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0"/>
    </row>
    <row r="218" spans="2:23" ht="12">
      <c r="B218" s="17"/>
      <c r="C218" s="2"/>
      <c r="D218" s="17"/>
      <c r="E218" s="168"/>
      <c r="N218" s="168"/>
      <c r="W218" s="168"/>
    </row>
    <row r="219" spans="2:23" ht="12">
      <c r="B219" s="17"/>
      <c r="C219" s="2"/>
      <c r="D219" s="17"/>
      <c r="E219" s="168"/>
      <c r="F219" s="211" t="s">
        <v>44</v>
      </c>
      <c r="G219" s="211"/>
      <c r="H219" s="211"/>
      <c r="I219" s="211"/>
      <c r="J219" s="211"/>
      <c r="K219" s="211"/>
      <c r="L219" s="211"/>
      <c r="M219" s="211"/>
      <c r="N219" s="170"/>
      <c r="O219" s="211" t="s">
        <v>44</v>
      </c>
      <c r="P219" s="211"/>
      <c r="Q219" s="211"/>
      <c r="R219" s="211"/>
      <c r="S219" s="211"/>
      <c r="T219" s="211"/>
      <c r="U219" s="211"/>
      <c r="V219" s="211"/>
      <c r="W219" s="170"/>
    </row>
    <row r="220" spans="2:23" ht="12.75">
      <c r="B220" s="17"/>
      <c r="C220" s="2"/>
      <c r="D220" s="17"/>
      <c r="E220" s="168"/>
      <c r="F220" s="98" t="s">
        <v>78</v>
      </c>
      <c r="G220" s="98" t="s">
        <v>79</v>
      </c>
      <c r="H220" s="98" t="s">
        <v>80</v>
      </c>
      <c r="I220" s="98" t="s">
        <v>81</v>
      </c>
      <c r="J220" s="98" t="s">
        <v>82</v>
      </c>
      <c r="K220" s="98" t="s">
        <v>83</v>
      </c>
      <c r="L220" s="98"/>
      <c r="N220" s="170"/>
      <c r="O220" s="98" t="s">
        <v>78</v>
      </c>
      <c r="P220" s="98" t="s">
        <v>79</v>
      </c>
      <c r="Q220" s="98" t="s">
        <v>80</v>
      </c>
      <c r="R220" s="98" t="s">
        <v>81</v>
      </c>
      <c r="S220" s="98" t="s">
        <v>82</v>
      </c>
      <c r="T220" s="98" t="s">
        <v>83</v>
      </c>
      <c r="U220" s="98"/>
      <c r="V220" s="98"/>
      <c r="W220" s="170"/>
    </row>
    <row r="221" spans="2:23" ht="12">
      <c r="B221" s="17">
        <v>24</v>
      </c>
      <c r="C221" s="178"/>
      <c r="D221" s="122" t="s">
        <v>55</v>
      </c>
      <c r="E221" s="168"/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/>
      <c r="M221" s="17"/>
      <c r="N221" s="170"/>
      <c r="O221" s="17">
        <v>0</v>
      </c>
      <c r="P221" s="17">
        <v>1</v>
      </c>
      <c r="Q221" s="17">
        <v>1</v>
      </c>
      <c r="R221" s="17">
        <v>1</v>
      </c>
      <c r="S221" s="17">
        <v>1</v>
      </c>
      <c r="T221" s="17">
        <v>1</v>
      </c>
      <c r="U221" s="17"/>
      <c r="V221" s="17"/>
      <c r="W221" s="170"/>
    </row>
    <row r="222" spans="2:23" ht="12">
      <c r="B222" s="17"/>
      <c r="C222" s="2"/>
      <c r="D222" s="17"/>
      <c r="E222" s="168"/>
      <c r="F222" s="210" t="s">
        <v>43</v>
      </c>
      <c r="G222" s="210"/>
      <c r="H222" s="210"/>
      <c r="I222" s="210"/>
      <c r="J222" s="210"/>
      <c r="K222" s="210"/>
      <c r="L222" s="210"/>
      <c r="M222" s="210"/>
      <c r="N222" s="170"/>
      <c r="O222" s="210" t="s">
        <v>43</v>
      </c>
      <c r="P222" s="210"/>
      <c r="Q222" s="210"/>
      <c r="R222" s="210"/>
      <c r="S222" s="210"/>
      <c r="T222" s="210"/>
      <c r="U222" s="210"/>
      <c r="V222" s="210"/>
      <c r="W222" s="170"/>
    </row>
    <row r="223" spans="2:23" ht="12.75">
      <c r="B223" s="17"/>
      <c r="C223" s="2"/>
      <c r="D223" s="17"/>
      <c r="E223" s="168"/>
      <c r="F223" s="98" t="s">
        <v>78</v>
      </c>
      <c r="G223" s="98" t="s">
        <v>79</v>
      </c>
      <c r="H223" s="98" t="s">
        <v>80</v>
      </c>
      <c r="I223" s="98" t="s">
        <v>84</v>
      </c>
      <c r="J223" s="98" t="s">
        <v>81</v>
      </c>
      <c r="K223" s="98" t="s">
        <v>82</v>
      </c>
      <c r="L223" s="98" t="s">
        <v>83</v>
      </c>
      <c r="M223" s="98" t="s">
        <v>85</v>
      </c>
      <c r="N223" s="170"/>
      <c r="O223" s="98" t="s">
        <v>78</v>
      </c>
      <c r="P223" s="98" t="s">
        <v>79</v>
      </c>
      <c r="Q223" s="98" t="s">
        <v>80</v>
      </c>
      <c r="R223" s="98" t="s">
        <v>84</v>
      </c>
      <c r="S223" s="98" t="s">
        <v>81</v>
      </c>
      <c r="T223" s="98" t="s">
        <v>82</v>
      </c>
      <c r="U223" s="98" t="s">
        <v>83</v>
      </c>
      <c r="V223" s="98" t="s">
        <v>85</v>
      </c>
      <c r="W223" s="170"/>
    </row>
    <row r="224" spans="2:23" ht="12">
      <c r="B224" s="17"/>
      <c r="C224" s="2"/>
      <c r="D224" s="17"/>
      <c r="E224" s="168"/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0"/>
      <c r="O224" s="17">
        <v>0</v>
      </c>
      <c r="P224" s="17">
        <v>0</v>
      </c>
      <c r="Q224" s="17">
        <v>0</v>
      </c>
      <c r="R224" s="17">
        <v>0</v>
      </c>
      <c r="S224" s="17">
        <v>1</v>
      </c>
      <c r="T224" s="17">
        <v>0</v>
      </c>
      <c r="U224" s="17">
        <v>0</v>
      </c>
      <c r="V224" s="17">
        <v>0</v>
      </c>
      <c r="W224" s="170"/>
    </row>
    <row r="225" spans="2:23" ht="12">
      <c r="B225" s="17"/>
      <c r="C225" s="2"/>
      <c r="D225" s="17"/>
      <c r="E225" s="168"/>
      <c r="N225" s="168"/>
      <c r="W225" s="168"/>
    </row>
    <row r="226" spans="2:23" ht="12">
      <c r="B226" s="17"/>
      <c r="C226" s="2"/>
      <c r="D226" s="17"/>
      <c r="E226" s="168"/>
      <c r="F226" s="211" t="s">
        <v>44</v>
      </c>
      <c r="G226" s="211"/>
      <c r="H226" s="211"/>
      <c r="I226" s="211"/>
      <c r="J226" s="211"/>
      <c r="K226" s="211"/>
      <c r="L226" s="211"/>
      <c r="M226" s="211"/>
      <c r="N226" s="170"/>
      <c r="O226" s="211" t="s">
        <v>44</v>
      </c>
      <c r="P226" s="211"/>
      <c r="Q226" s="211"/>
      <c r="R226" s="211"/>
      <c r="S226" s="211"/>
      <c r="T226" s="211"/>
      <c r="U226" s="211"/>
      <c r="V226" s="211"/>
      <c r="W226" s="170"/>
    </row>
    <row r="227" spans="2:23" ht="12.75">
      <c r="B227" s="17"/>
      <c r="C227" s="2"/>
      <c r="D227" s="17"/>
      <c r="E227" s="168"/>
      <c r="F227" s="98" t="s">
        <v>78</v>
      </c>
      <c r="G227" s="98" t="s">
        <v>79</v>
      </c>
      <c r="H227" s="98" t="s">
        <v>80</v>
      </c>
      <c r="I227" s="98" t="s">
        <v>81</v>
      </c>
      <c r="J227" s="98" t="s">
        <v>82</v>
      </c>
      <c r="K227" s="98" t="s">
        <v>83</v>
      </c>
      <c r="L227" s="98"/>
      <c r="N227" s="170"/>
      <c r="O227" s="98" t="s">
        <v>78</v>
      </c>
      <c r="P227" s="98" t="s">
        <v>79</v>
      </c>
      <c r="Q227" s="98" t="s">
        <v>80</v>
      </c>
      <c r="R227" s="98" t="s">
        <v>81</v>
      </c>
      <c r="S227" s="98" t="s">
        <v>82</v>
      </c>
      <c r="T227" s="98" t="s">
        <v>83</v>
      </c>
      <c r="U227" s="98"/>
      <c r="V227" s="98"/>
      <c r="W227" s="170"/>
    </row>
    <row r="228" spans="2:23" ht="12">
      <c r="B228" s="17">
        <v>27</v>
      </c>
      <c r="C228" s="178"/>
      <c r="D228" s="122" t="s">
        <v>55</v>
      </c>
      <c r="E228" s="168"/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/>
      <c r="M228" s="17"/>
      <c r="N228" s="170"/>
      <c r="O228" s="17">
        <v>1</v>
      </c>
      <c r="P228" s="17">
        <v>1</v>
      </c>
      <c r="Q228" s="17">
        <v>1</v>
      </c>
      <c r="R228" s="17">
        <v>1</v>
      </c>
      <c r="S228" s="17">
        <v>1</v>
      </c>
      <c r="T228" s="17">
        <v>1</v>
      </c>
      <c r="U228" s="17"/>
      <c r="V228" s="17"/>
      <c r="W228" s="170"/>
    </row>
    <row r="229" spans="2:23" ht="12">
      <c r="B229" s="17"/>
      <c r="C229" s="2"/>
      <c r="D229" s="17"/>
      <c r="E229" s="168"/>
      <c r="F229" s="210" t="s">
        <v>43</v>
      </c>
      <c r="G229" s="210"/>
      <c r="H229" s="210"/>
      <c r="I229" s="210"/>
      <c r="J229" s="210"/>
      <c r="K229" s="210"/>
      <c r="L229" s="210"/>
      <c r="M229" s="210"/>
      <c r="N229" s="170"/>
      <c r="O229" s="210" t="s">
        <v>43</v>
      </c>
      <c r="P229" s="210"/>
      <c r="Q229" s="210"/>
      <c r="R229" s="210"/>
      <c r="S229" s="210"/>
      <c r="T229" s="210"/>
      <c r="U229" s="210"/>
      <c r="V229" s="210"/>
      <c r="W229" s="170"/>
    </row>
    <row r="230" spans="2:23" ht="12.75">
      <c r="B230" s="17"/>
      <c r="C230" s="2"/>
      <c r="D230" s="17"/>
      <c r="E230" s="168"/>
      <c r="F230" s="98" t="s">
        <v>78</v>
      </c>
      <c r="G230" s="98" t="s">
        <v>79</v>
      </c>
      <c r="H230" s="98" t="s">
        <v>80</v>
      </c>
      <c r="I230" s="98" t="s">
        <v>84</v>
      </c>
      <c r="J230" s="98" t="s">
        <v>81</v>
      </c>
      <c r="K230" s="98" t="s">
        <v>82</v>
      </c>
      <c r="L230" s="98" t="s">
        <v>83</v>
      </c>
      <c r="M230" s="98" t="s">
        <v>85</v>
      </c>
      <c r="N230" s="170"/>
      <c r="O230" s="98" t="s">
        <v>78</v>
      </c>
      <c r="P230" s="98" t="s">
        <v>79</v>
      </c>
      <c r="Q230" s="98" t="s">
        <v>80</v>
      </c>
      <c r="R230" s="98" t="s">
        <v>84</v>
      </c>
      <c r="S230" s="98" t="s">
        <v>81</v>
      </c>
      <c r="T230" s="98" t="s">
        <v>82</v>
      </c>
      <c r="U230" s="98" t="s">
        <v>83</v>
      </c>
      <c r="V230" s="98" t="s">
        <v>85</v>
      </c>
      <c r="W230" s="170"/>
    </row>
    <row r="231" spans="2:23" ht="12">
      <c r="B231" s="17"/>
      <c r="C231" s="2"/>
      <c r="D231" s="17"/>
      <c r="E231" s="168"/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0"/>
      <c r="O231" s="17">
        <v>1</v>
      </c>
      <c r="P231" s="17">
        <v>1</v>
      </c>
      <c r="Q231" s="17">
        <v>1</v>
      </c>
      <c r="R231" s="17">
        <v>1</v>
      </c>
      <c r="S231" s="17">
        <v>1</v>
      </c>
      <c r="T231" s="17">
        <v>1</v>
      </c>
      <c r="U231" s="17">
        <v>1</v>
      </c>
      <c r="V231" s="17">
        <v>1</v>
      </c>
      <c r="W231" s="170"/>
    </row>
    <row r="232" spans="2:23" ht="12">
      <c r="B232" s="17"/>
      <c r="C232" s="2"/>
      <c r="D232" s="17"/>
      <c r="E232" s="168"/>
      <c r="N232" s="168"/>
      <c r="W232" s="168"/>
    </row>
    <row r="233" spans="2:23" ht="12">
      <c r="B233" s="17"/>
      <c r="C233" s="2"/>
      <c r="D233" s="17"/>
      <c r="E233" s="168"/>
      <c r="F233" s="211" t="s">
        <v>44</v>
      </c>
      <c r="G233" s="211"/>
      <c r="H233" s="211"/>
      <c r="I233" s="211"/>
      <c r="J233" s="211"/>
      <c r="K233" s="211"/>
      <c r="L233" s="211"/>
      <c r="M233" s="211"/>
      <c r="N233" s="170"/>
      <c r="O233" s="211" t="s">
        <v>44</v>
      </c>
      <c r="P233" s="211"/>
      <c r="Q233" s="211"/>
      <c r="R233" s="211"/>
      <c r="S233" s="211"/>
      <c r="T233" s="211"/>
      <c r="U233" s="211"/>
      <c r="V233" s="211"/>
      <c r="W233" s="170"/>
    </row>
    <row r="234" spans="2:23" ht="12.75">
      <c r="B234" s="17"/>
      <c r="C234" s="2"/>
      <c r="D234" s="17"/>
      <c r="E234" s="168"/>
      <c r="F234" s="98" t="s">
        <v>78</v>
      </c>
      <c r="G234" s="98" t="s">
        <v>79</v>
      </c>
      <c r="H234" s="98" t="s">
        <v>80</v>
      </c>
      <c r="I234" s="98" t="s">
        <v>81</v>
      </c>
      <c r="J234" s="98" t="s">
        <v>82</v>
      </c>
      <c r="K234" s="98" t="s">
        <v>83</v>
      </c>
      <c r="L234" s="98"/>
      <c r="N234" s="170"/>
      <c r="O234" s="98" t="s">
        <v>78</v>
      </c>
      <c r="P234" s="98" t="s">
        <v>79</v>
      </c>
      <c r="Q234" s="98" t="s">
        <v>80</v>
      </c>
      <c r="R234" s="98" t="s">
        <v>81</v>
      </c>
      <c r="S234" s="98" t="s">
        <v>82</v>
      </c>
      <c r="T234" s="98" t="s">
        <v>83</v>
      </c>
      <c r="U234" s="98"/>
      <c r="V234" s="98"/>
      <c r="W234" s="170"/>
    </row>
    <row r="235" spans="2:23" ht="12">
      <c r="B235" s="17">
        <v>22</v>
      </c>
      <c r="C235" s="178"/>
      <c r="D235" s="122" t="s">
        <v>55</v>
      </c>
      <c r="E235" s="168"/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/>
      <c r="M235" s="17"/>
      <c r="N235" s="170"/>
      <c r="O235" s="17">
        <v>0</v>
      </c>
      <c r="P235" s="17">
        <v>0</v>
      </c>
      <c r="Q235" s="17">
        <v>0</v>
      </c>
      <c r="R235" s="17">
        <v>1</v>
      </c>
      <c r="S235" s="17">
        <v>1</v>
      </c>
      <c r="T235" s="17">
        <v>1</v>
      </c>
      <c r="U235" s="17"/>
      <c r="V235" s="17"/>
      <c r="W235" s="170"/>
    </row>
    <row r="236" spans="2:23" ht="12">
      <c r="B236" s="17"/>
      <c r="C236" s="2"/>
      <c r="D236" s="17"/>
      <c r="E236" s="168"/>
      <c r="F236" s="210" t="s">
        <v>43</v>
      </c>
      <c r="G236" s="210"/>
      <c r="H236" s="210"/>
      <c r="I236" s="210"/>
      <c r="J236" s="210"/>
      <c r="K236" s="210"/>
      <c r="L236" s="210"/>
      <c r="M236" s="210"/>
      <c r="N236" s="170"/>
      <c r="O236" s="210" t="s">
        <v>43</v>
      </c>
      <c r="P236" s="210"/>
      <c r="Q236" s="210"/>
      <c r="R236" s="210"/>
      <c r="S236" s="210"/>
      <c r="T236" s="210"/>
      <c r="U236" s="210"/>
      <c r="V236" s="210"/>
      <c r="W236" s="170"/>
    </row>
    <row r="237" spans="2:23" ht="12.75">
      <c r="B237" s="17"/>
      <c r="C237" s="2"/>
      <c r="D237" s="17"/>
      <c r="E237" s="168"/>
      <c r="F237" s="98" t="s">
        <v>78</v>
      </c>
      <c r="G237" s="98" t="s">
        <v>79</v>
      </c>
      <c r="H237" s="98" t="s">
        <v>80</v>
      </c>
      <c r="I237" s="98" t="s">
        <v>84</v>
      </c>
      <c r="J237" s="98" t="s">
        <v>81</v>
      </c>
      <c r="K237" s="98" t="s">
        <v>82</v>
      </c>
      <c r="L237" s="98" t="s">
        <v>83</v>
      </c>
      <c r="M237" s="98" t="s">
        <v>85</v>
      </c>
      <c r="N237" s="170"/>
      <c r="O237" s="98" t="s">
        <v>78</v>
      </c>
      <c r="P237" s="98" t="s">
        <v>79</v>
      </c>
      <c r="Q237" s="98" t="s">
        <v>80</v>
      </c>
      <c r="R237" s="98" t="s">
        <v>84</v>
      </c>
      <c r="S237" s="98" t="s">
        <v>81</v>
      </c>
      <c r="T237" s="98" t="s">
        <v>82</v>
      </c>
      <c r="U237" s="98" t="s">
        <v>83</v>
      </c>
      <c r="V237" s="98" t="s">
        <v>85</v>
      </c>
      <c r="W237" s="170"/>
    </row>
    <row r="238" spans="2:23" ht="12">
      <c r="B238" s="17"/>
      <c r="C238" s="2"/>
      <c r="D238" s="17"/>
      <c r="E238" s="168"/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0"/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1</v>
      </c>
      <c r="U238" s="17">
        <v>0</v>
      </c>
      <c r="V238" s="17">
        <v>0</v>
      </c>
      <c r="W238" s="170"/>
    </row>
    <row r="239" spans="2:23" ht="12">
      <c r="B239" s="17"/>
      <c r="C239" s="2"/>
      <c r="D239" s="17"/>
      <c r="E239" s="168"/>
      <c r="N239" s="168"/>
      <c r="W239" s="168"/>
    </row>
    <row r="240" spans="2:23" ht="12">
      <c r="B240" s="17"/>
      <c r="C240" s="2"/>
      <c r="D240" s="17"/>
      <c r="E240" s="168"/>
      <c r="F240" s="211" t="s">
        <v>44</v>
      </c>
      <c r="G240" s="211"/>
      <c r="H240" s="211"/>
      <c r="I240" s="211"/>
      <c r="J240" s="211"/>
      <c r="K240" s="211"/>
      <c r="L240" s="211"/>
      <c r="M240" s="211"/>
      <c r="N240" s="170"/>
      <c r="O240" s="211" t="s">
        <v>44</v>
      </c>
      <c r="P240" s="211"/>
      <c r="Q240" s="211"/>
      <c r="R240" s="211"/>
      <c r="S240" s="211"/>
      <c r="T240" s="211"/>
      <c r="U240" s="211"/>
      <c r="V240" s="211"/>
      <c r="W240" s="170"/>
    </row>
    <row r="241" spans="2:23" ht="12.75">
      <c r="B241" s="17"/>
      <c r="C241" s="2"/>
      <c r="D241" s="17"/>
      <c r="E241" s="168"/>
      <c r="F241" s="98" t="s">
        <v>78</v>
      </c>
      <c r="G241" s="98" t="s">
        <v>79</v>
      </c>
      <c r="H241" s="98" t="s">
        <v>80</v>
      </c>
      <c r="I241" s="98" t="s">
        <v>81</v>
      </c>
      <c r="J241" s="98" t="s">
        <v>82</v>
      </c>
      <c r="K241" s="98" t="s">
        <v>83</v>
      </c>
      <c r="L241" s="98"/>
      <c r="N241" s="170"/>
      <c r="O241" s="98" t="s">
        <v>78</v>
      </c>
      <c r="P241" s="98" t="s">
        <v>79</v>
      </c>
      <c r="Q241" s="98" t="s">
        <v>80</v>
      </c>
      <c r="R241" s="98" t="s">
        <v>81</v>
      </c>
      <c r="S241" s="98" t="s">
        <v>82</v>
      </c>
      <c r="T241" s="98" t="s">
        <v>83</v>
      </c>
      <c r="U241" s="98"/>
      <c r="V241" s="98"/>
      <c r="W241" s="170"/>
    </row>
    <row r="242" spans="2:23" ht="12">
      <c r="B242" s="17">
        <v>31</v>
      </c>
      <c r="C242" s="178"/>
      <c r="D242" s="122" t="s">
        <v>55</v>
      </c>
      <c r="E242" s="168"/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/>
      <c r="M242" s="17"/>
      <c r="N242" s="170"/>
      <c r="O242" s="17">
        <v>1</v>
      </c>
      <c r="P242" s="17">
        <v>1</v>
      </c>
      <c r="Q242" s="17">
        <v>2</v>
      </c>
      <c r="R242" s="17">
        <v>1</v>
      </c>
      <c r="S242" s="17">
        <v>1</v>
      </c>
      <c r="T242" s="17">
        <v>1</v>
      </c>
      <c r="U242" s="17"/>
      <c r="V242" s="17"/>
      <c r="W242" s="170"/>
    </row>
    <row r="243" spans="2:23" ht="12">
      <c r="B243" s="17"/>
      <c r="C243" s="2"/>
      <c r="D243" s="17"/>
      <c r="E243" s="168"/>
      <c r="F243" s="210" t="s">
        <v>43</v>
      </c>
      <c r="G243" s="210"/>
      <c r="H243" s="210"/>
      <c r="I243" s="210"/>
      <c r="J243" s="210"/>
      <c r="K243" s="210"/>
      <c r="L243" s="210"/>
      <c r="M243" s="210"/>
      <c r="N243" s="170"/>
      <c r="O243" s="210" t="s">
        <v>43</v>
      </c>
      <c r="P243" s="210"/>
      <c r="Q243" s="210"/>
      <c r="R243" s="210"/>
      <c r="S243" s="210"/>
      <c r="T243" s="210"/>
      <c r="U243" s="210"/>
      <c r="V243" s="210"/>
      <c r="W243" s="170"/>
    </row>
    <row r="244" spans="2:23" ht="12.75">
      <c r="B244" s="17"/>
      <c r="C244" s="2"/>
      <c r="D244" s="17"/>
      <c r="E244" s="168"/>
      <c r="F244" s="98" t="s">
        <v>78</v>
      </c>
      <c r="G244" s="98" t="s">
        <v>79</v>
      </c>
      <c r="H244" s="98" t="s">
        <v>80</v>
      </c>
      <c r="I244" s="98" t="s">
        <v>84</v>
      </c>
      <c r="J244" s="98" t="s">
        <v>81</v>
      </c>
      <c r="K244" s="98" t="s">
        <v>82</v>
      </c>
      <c r="L244" s="98" t="s">
        <v>83</v>
      </c>
      <c r="M244" s="98" t="s">
        <v>85</v>
      </c>
      <c r="N244" s="170"/>
      <c r="O244" s="98" t="s">
        <v>78</v>
      </c>
      <c r="P244" s="98" t="s">
        <v>79</v>
      </c>
      <c r="Q244" s="98" t="s">
        <v>80</v>
      </c>
      <c r="R244" s="98" t="s">
        <v>84</v>
      </c>
      <c r="S244" s="98" t="s">
        <v>81</v>
      </c>
      <c r="T244" s="98" t="s">
        <v>82</v>
      </c>
      <c r="U244" s="98" t="s">
        <v>83</v>
      </c>
      <c r="V244" s="98" t="s">
        <v>85</v>
      </c>
      <c r="W244" s="170"/>
    </row>
    <row r="245" spans="2:23" ht="12">
      <c r="B245" s="17"/>
      <c r="C245" s="2"/>
      <c r="D245" s="17"/>
      <c r="E245" s="168"/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0"/>
      <c r="O245" s="17">
        <v>1</v>
      </c>
      <c r="P245" s="17">
        <v>1</v>
      </c>
      <c r="Q245" s="17">
        <v>1</v>
      </c>
      <c r="R245" s="17">
        <v>1</v>
      </c>
      <c r="S245" s="17">
        <v>1</v>
      </c>
      <c r="T245" s="17">
        <v>0</v>
      </c>
      <c r="U245" s="17">
        <v>0</v>
      </c>
      <c r="V245" s="17">
        <v>1</v>
      </c>
      <c r="W245" s="170"/>
    </row>
    <row r="246" spans="2:23" ht="12">
      <c r="B246" s="17"/>
      <c r="C246" s="2"/>
      <c r="D246" s="17"/>
      <c r="E246" s="168"/>
      <c r="N246" s="168"/>
      <c r="W246" s="168"/>
    </row>
    <row r="247" spans="2:23" ht="12">
      <c r="B247" s="17"/>
      <c r="C247" s="2"/>
      <c r="D247" s="17"/>
      <c r="E247" s="168"/>
      <c r="F247" s="211" t="s">
        <v>44</v>
      </c>
      <c r="G247" s="211"/>
      <c r="H247" s="211"/>
      <c r="I247" s="211"/>
      <c r="J247" s="211"/>
      <c r="K247" s="211"/>
      <c r="L247" s="211"/>
      <c r="M247" s="211"/>
      <c r="N247" s="170"/>
      <c r="O247" s="211" t="s">
        <v>44</v>
      </c>
      <c r="P247" s="211"/>
      <c r="Q247" s="211"/>
      <c r="R247" s="211"/>
      <c r="S247" s="211"/>
      <c r="T247" s="211"/>
      <c r="U247" s="211"/>
      <c r="V247" s="211"/>
      <c r="W247" s="170"/>
    </row>
    <row r="248" spans="3:23" ht="12.75">
      <c r="C248" s="2"/>
      <c r="D248" s="17"/>
      <c r="E248" s="168"/>
      <c r="F248" s="98" t="s">
        <v>78</v>
      </c>
      <c r="G248" s="98" t="s">
        <v>79</v>
      </c>
      <c r="H248" s="98" t="s">
        <v>80</v>
      </c>
      <c r="I248" s="98" t="s">
        <v>81</v>
      </c>
      <c r="J248" s="98" t="s">
        <v>82</v>
      </c>
      <c r="K248" s="98" t="s">
        <v>83</v>
      </c>
      <c r="L248" s="98"/>
      <c r="N248" s="170"/>
      <c r="O248" s="98" t="s">
        <v>78</v>
      </c>
      <c r="P248" s="98" t="s">
        <v>79</v>
      </c>
      <c r="Q248" s="98" t="s">
        <v>80</v>
      </c>
      <c r="R248" s="98" t="s">
        <v>81</v>
      </c>
      <c r="S248" s="98" t="s">
        <v>82</v>
      </c>
      <c r="T248" s="98" t="s">
        <v>83</v>
      </c>
      <c r="U248" s="98"/>
      <c r="V248" s="98"/>
      <c r="W248" s="170"/>
    </row>
    <row r="249" spans="2:23" ht="12">
      <c r="B249" s="17">
        <v>14</v>
      </c>
      <c r="C249" s="178"/>
      <c r="D249" s="122" t="s">
        <v>55</v>
      </c>
      <c r="E249" s="168"/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/>
      <c r="M249" s="17"/>
      <c r="N249" s="170"/>
      <c r="O249" s="17">
        <v>1</v>
      </c>
      <c r="P249" s="17">
        <v>0</v>
      </c>
      <c r="Q249" s="17">
        <v>0</v>
      </c>
      <c r="R249" s="17">
        <v>1</v>
      </c>
      <c r="S249" s="17">
        <v>1</v>
      </c>
      <c r="T249" s="17">
        <v>1</v>
      </c>
      <c r="U249" s="17"/>
      <c r="V249" s="17"/>
      <c r="W249" s="170"/>
    </row>
    <row r="250" spans="2:23" ht="12">
      <c r="B250" s="17"/>
      <c r="C250" s="2"/>
      <c r="D250" s="17"/>
      <c r="E250" s="168"/>
      <c r="F250" s="210" t="s">
        <v>43</v>
      </c>
      <c r="G250" s="210"/>
      <c r="H250" s="210"/>
      <c r="I250" s="210"/>
      <c r="J250" s="210"/>
      <c r="K250" s="210"/>
      <c r="L250" s="210"/>
      <c r="M250" s="210"/>
      <c r="N250" s="170"/>
      <c r="O250" s="210" t="s">
        <v>43</v>
      </c>
      <c r="P250" s="210"/>
      <c r="Q250" s="210"/>
      <c r="R250" s="210"/>
      <c r="S250" s="210"/>
      <c r="T250" s="210"/>
      <c r="U250" s="210"/>
      <c r="V250" s="210"/>
      <c r="W250" s="170"/>
    </row>
    <row r="251" spans="2:23" ht="12.75">
      <c r="B251" s="17"/>
      <c r="C251" s="2"/>
      <c r="D251" s="17"/>
      <c r="E251" s="168"/>
      <c r="F251" s="98" t="s">
        <v>78</v>
      </c>
      <c r="G251" s="98" t="s">
        <v>79</v>
      </c>
      <c r="H251" s="98" t="s">
        <v>80</v>
      </c>
      <c r="I251" s="98" t="s">
        <v>84</v>
      </c>
      <c r="J251" s="98" t="s">
        <v>81</v>
      </c>
      <c r="K251" s="98" t="s">
        <v>82</v>
      </c>
      <c r="L251" s="98" t="s">
        <v>83</v>
      </c>
      <c r="M251" s="98" t="s">
        <v>85</v>
      </c>
      <c r="N251" s="170"/>
      <c r="O251" s="98" t="s">
        <v>78</v>
      </c>
      <c r="P251" s="98" t="s">
        <v>79</v>
      </c>
      <c r="Q251" s="98" t="s">
        <v>80</v>
      </c>
      <c r="R251" s="98" t="s">
        <v>84</v>
      </c>
      <c r="S251" s="98" t="s">
        <v>81</v>
      </c>
      <c r="T251" s="98" t="s">
        <v>82</v>
      </c>
      <c r="U251" s="98" t="s">
        <v>83</v>
      </c>
      <c r="V251" s="98" t="s">
        <v>85</v>
      </c>
      <c r="W251" s="170"/>
    </row>
    <row r="252" spans="2:23" ht="12">
      <c r="B252" s="17"/>
      <c r="C252" s="2"/>
      <c r="D252" s="17"/>
      <c r="E252" s="168"/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0"/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1</v>
      </c>
      <c r="V252" s="17">
        <v>1</v>
      </c>
      <c r="W252" s="170"/>
    </row>
    <row r="253" spans="2:23" ht="12">
      <c r="B253" s="17"/>
      <c r="C253" s="2"/>
      <c r="D253" s="17"/>
      <c r="E253" s="168"/>
      <c r="N253" s="168"/>
      <c r="W253" s="168"/>
    </row>
    <row r="254" spans="2:23" ht="12">
      <c r="B254" s="17"/>
      <c r="C254" s="2"/>
      <c r="D254" s="17"/>
      <c r="E254" s="168"/>
      <c r="F254" s="211" t="s">
        <v>44</v>
      </c>
      <c r="G254" s="211"/>
      <c r="H254" s="211"/>
      <c r="I254" s="211"/>
      <c r="J254" s="211"/>
      <c r="K254" s="211"/>
      <c r="L254" s="211"/>
      <c r="M254" s="211"/>
      <c r="N254" s="170"/>
      <c r="O254" s="211" t="s">
        <v>44</v>
      </c>
      <c r="P254" s="211"/>
      <c r="Q254" s="211"/>
      <c r="R254" s="211"/>
      <c r="S254" s="211"/>
      <c r="T254" s="211"/>
      <c r="U254" s="211"/>
      <c r="V254" s="211"/>
      <c r="W254" s="170"/>
    </row>
    <row r="255" spans="2:23" ht="12.75">
      <c r="B255" s="17"/>
      <c r="C255" s="2"/>
      <c r="D255" s="17"/>
      <c r="E255" s="168"/>
      <c r="F255" s="98" t="s">
        <v>78</v>
      </c>
      <c r="G255" s="98" t="s">
        <v>79</v>
      </c>
      <c r="H255" s="98" t="s">
        <v>80</v>
      </c>
      <c r="I255" s="98" t="s">
        <v>81</v>
      </c>
      <c r="J255" s="98" t="s">
        <v>82</v>
      </c>
      <c r="K255" s="98" t="s">
        <v>83</v>
      </c>
      <c r="L255" s="98"/>
      <c r="N255" s="170"/>
      <c r="O255" s="98" t="s">
        <v>78</v>
      </c>
      <c r="P255" s="98" t="s">
        <v>79</v>
      </c>
      <c r="Q255" s="98" t="s">
        <v>80</v>
      </c>
      <c r="R255" s="98" t="s">
        <v>81</v>
      </c>
      <c r="S255" s="98" t="s">
        <v>82</v>
      </c>
      <c r="T255" s="98" t="s">
        <v>83</v>
      </c>
      <c r="U255" s="98"/>
      <c r="V255" s="98"/>
      <c r="W255" s="170"/>
    </row>
    <row r="256" spans="2:23" ht="12">
      <c r="B256" s="17">
        <v>33</v>
      </c>
      <c r="C256" s="178"/>
      <c r="D256" s="122" t="s">
        <v>55</v>
      </c>
      <c r="E256" s="168"/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/>
      <c r="M256" s="17"/>
      <c r="N256" s="170"/>
      <c r="O256" s="17">
        <v>1</v>
      </c>
      <c r="P256" s="17">
        <v>1</v>
      </c>
      <c r="Q256" s="17">
        <v>1</v>
      </c>
      <c r="R256" s="17">
        <v>1</v>
      </c>
      <c r="S256" s="17">
        <v>1</v>
      </c>
      <c r="T256" s="17">
        <v>2</v>
      </c>
      <c r="U256" s="17"/>
      <c r="V256" s="17"/>
      <c r="W256" s="170"/>
    </row>
    <row r="257" spans="2:23" ht="12">
      <c r="B257" s="17"/>
      <c r="C257" s="2"/>
      <c r="D257" s="17"/>
      <c r="E257" s="168"/>
      <c r="F257" s="210" t="s">
        <v>43</v>
      </c>
      <c r="G257" s="210"/>
      <c r="H257" s="210"/>
      <c r="I257" s="210"/>
      <c r="J257" s="210"/>
      <c r="K257" s="210"/>
      <c r="L257" s="210"/>
      <c r="M257" s="210"/>
      <c r="N257" s="170"/>
      <c r="O257" s="210" t="s">
        <v>43</v>
      </c>
      <c r="P257" s="210"/>
      <c r="Q257" s="210"/>
      <c r="R257" s="210"/>
      <c r="S257" s="210"/>
      <c r="T257" s="210"/>
      <c r="U257" s="210"/>
      <c r="V257" s="210"/>
      <c r="W257" s="170"/>
    </row>
    <row r="258" spans="2:23" ht="12.75">
      <c r="B258" s="17"/>
      <c r="C258" s="2"/>
      <c r="D258" s="17"/>
      <c r="E258" s="168"/>
      <c r="F258" s="98" t="s">
        <v>78</v>
      </c>
      <c r="G258" s="98" t="s">
        <v>79</v>
      </c>
      <c r="H258" s="98" t="s">
        <v>80</v>
      </c>
      <c r="I258" s="98" t="s">
        <v>84</v>
      </c>
      <c r="J258" s="98" t="s">
        <v>81</v>
      </c>
      <c r="K258" s="98" t="s">
        <v>82</v>
      </c>
      <c r="L258" s="98" t="s">
        <v>83</v>
      </c>
      <c r="M258" s="98" t="s">
        <v>85</v>
      </c>
      <c r="N258" s="170"/>
      <c r="O258" s="98" t="s">
        <v>78</v>
      </c>
      <c r="P258" s="98" t="s">
        <v>79</v>
      </c>
      <c r="Q258" s="98" t="s">
        <v>80</v>
      </c>
      <c r="R258" s="98" t="s">
        <v>84</v>
      </c>
      <c r="S258" s="98" t="s">
        <v>81</v>
      </c>
      <c r="T258" s="98" t="s">
        <v>82</v>
      </c>
      <c r="U258" s="98" t="s">
        <v>83</v>
      </c>
      <c r="V258" s="98" t="s">
        <v>85</v>
      </c>
      <c r="W258" s="170"/>
    </row>
    <row r="259" spans="2:23" ht="12">
      <c r="B259" s="17"/>
      <c r="C259" s="2"/>
      <c r="D259" s="17"/>
      <c r="E259" s="168"/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0"/>
      <c r="O259" s="17">
        <v>1</v>
      </c>
      <c r="P259" s="17">
        <v>0</v>
      </c>
      <c r="Q259" s="17">
        <v>0</v>
      </c>
      <c r="R259" s="17">
        <v>0</v>
      </c>
      <c r="S259" s="17">
        <v>0</v>
      </c>
      <c r="T259" s="17">
        <v>1</v>
      </c>
      <c r="U259" s="17">
        <v>1</v>
      </c>
      <c r="V259" s="17">
        <v>0</v>
      </c>
      <c r="W259" s="170"/>
    </row>
    <row r="260" spans="2:23" ht="12">
      <c r="B260" s="17"/>
      <c r="C260" s="2"/>
      <c r="D260" s="17"/>
      <c r="E260" s="168"/>
      <c r="N260" s="168"/>
      <c r="W260" s="168"/>
    </row>
    <row r="261" spans="2:23" ht="12">
      <c r="B261" s="17"/>
      <c r="C261" s="2"/>
      <c r="D261" s="17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</row>
  </sheetData>
  <sheetProtection/>
  <mergeCells count="152">
    <mergeCell ref="F1:W1"/>
    <mergeCell ref="B4:D4"/>
    <mergeCell ref="O3:V3"/>
    <mergeCell ref="B134:D134"/>
    <mergeCell ref="F133:M133"/>
    <mergeCell ref="O133:V133"/>
    <mergeCell ref="F127:M127"/>
    <mergeCell ref="O127:V127"/>
    <mergeCell ref="F124:M124"/>
    <mergeCell ref="O124:V124"/>
    <mergeCell ref="F240:M240"/>
    <mergeCell ref="O240:V240"/>
    <mergeCell ref="F257:M257"/>
    <mergeCell ref="O257:V257"/>
    <mergeCell ref="F254:M254"/>
    <mergeCell ref="O254:V254"/>
    <mergeCell ref="F250:M250"/>
    <mergeCell ref="O250:V250"/>
    <mergeCell ref="F247:M247"/>
    <mergeCell ref="O247:V247"/>
    <mergeCell ref="F243:M243"/>
    <mergeCell ref="O243:V243"/>
    <mergeCell ref="F219:M219"/>
    <mergeCell ref="O219:V219"/>
    <mergeCell ref="F236:M236"/>
    <mergeCell ref="O236:V236"/>
    <mergeCell ref="F233:M233"/>
    <mergeCell ref="O233:V233"/>
    <mergeCell ref="F229:M229"/>
    <mergeCell ref="O229:V229"/>
    <mergeCell ref="F226:M226"/>
    <mergeCell ref="O226:V226"/>
    <mergeCell ref="F222:M222"/>
    <mergeCell ref="O222:V222"/>
    <mergeCell ref="F198:M198"/>
    <mergeCell ref="O198:V198"/>
    <mergeCell ref="F215:M215"/>
    <mergeCell ref="O215:V215"/>
    <mergeCell ref="F212:M212"/>
    <mergeCell ref="O212:V212"/>
    <mergeCell ref="F208:M208"/>
    <mergeCell ref="O208:V208"/>
    <mergeCell ref="F205:M205"/>
    <mergeCell ref="O205:V205"/>
    <mergeCell ref="F201:M201"/>
    <mergeCell ref="O201:V201"/>
    <mergeCell ref="F177:M177"/>
    <mergeCell ref="O177:V177"/>
    <mergeCell ref="F194:M194"/>
    <mergeCell ref="O194:V194"/>
    <mergeCell ref="F191:M191"/>
    <mergeCell ref="O191:V191"/>
    <mergeCell ref="F187:M187"/>
    <mergeCell ref="O187:V187"/>
    <mergeCell ref="F184:M184"/>
    <mergeCell ref="O184:V184"/>
    <mergeCell ref="F180:M180"/>
    <mergeCell ref="O180:V180"/>
    <mergeCell ref="F156:M156"/>
    <mergeCell ref="O156:V156"/>
    <mergeCell ref="F173:M173"/>
    <mergeCell ref="O173:V173"/>
    <mergeCell ref="F170:M170"/>
    <mergeCell ref="O170:V170"/>
    <mergeCell ref="F166:M166"/>
    <mergeCell ref="O166:V166"/>
    <mergeCell ref="F163:M163"/>
    <mergeCell ref="O163:V163"/>
    <mergeCell ref="F159:M159"/>
    <mergeCell ref="O159:V159"/>
    <mergeCell ref="F131:W131"/>
    <mergeCell ref="F135:M135"/>
    <mergeCell ref="O135:V135"/>
    <mergeCell ref="F152:M152"/>
    <mergeCell ref="O152:V152"/>
    <mergeCell ref="F149:M149"/>
    <mergeCell ref="O149:V149"/>
    <mergeCell ref="F145:M145"/>
    <mergeCell ref="O145:V145"/>
    <mergeCell ref="F142:M142"/>
    <mergeCell ref="O142:V142"/>
    <mergeCell ref="F138:M138"/>
    <mergeCell ref="O138:V138"/>
    <mergeCell ref="F103:M103"/>
    <mergeCell ref="O103:V103"/>
    <mergeCell ref="F120:M120"/>
    <mergeCell ref="O120:V120"/>
    <mergeCell ref="F117:M117"/>
    <mergeCell ref="O117:V117"/>
    <mergeCell ref="F113:M113"/>
    <mergeCell ref="O113:V113"/>
    <mergeCell ref="F110:M110"/>
    <mergeCell ref="O110:V110"/>
    <mergeCell ref="F106:M106"/>
    <mergeCell ref="O106:V106"/>
    <mergeCell ref="F82:M82"/>
    <mergeCell ref="O82:V82"/>
    <mergeCell ref="F99:M99"/>
    <mergeCell ref="O99:V99"/>
    <mergeCell ref="F96:M96"/>
    <mergeCell ref="O96:V96"/>
    <mergeCell ref="F92:M92"/>
    <mergeCell ref="O92:V92"/>
    <mergeCell ref="F89:M89"/>
    <mergeCell ref="O89:V89"/>
    <mergeCell ref="F85:M85"/>
    <mergeCell ref="O85:V85"/>
    <mergeCell ref="F61:M61"/>
    <mergeCell ref="O61:V61"/>
    <mergeCell ref="F78:M78"/>
    <mergeCell ref="O78:V78"/>
    <mergeCell ref="F75:M75"/>
    <mergeCell ref="O75:V75"/>
    <mergeCell ref="F71:M71"/>
    <mergeCell ref="O71:V71"/>
    <mergeCell ref="F68:M68"/>
    <mergeCell ref="O68:V68"/>
    <mergeCell ref="F64:M64"/>
    <mergeCell ref="O64:V64"/>
    <mergeCell ref="F40:M40"/>
    <mergeCell ref="O40:V40"/>
    <mergeCell ref="F57:M57"/>
    <mergeCell ref="O57:V57"/>
    <mergeCell ref="F54:M54"/>
    <mergeCell ref="O54:V54"/>
    <mergeCell ref="F50:M50"/>
    <mergeCell ref="O50:T50"/>
    <mergeCell ref="F47:M47"/>
    <mergeCell ref="O47:V47"/>
    <mergeCell ref="F43:M43"/>
    <mergeCell ref="O43:T43"/>
    <mergeCell ref="F19:M19"/>
    <mergeCell ref="O19:V19"/>
    <mergeCell ref="F36:M36"/>
    <mergeCell ref="O36:V36"/>
    <mergeCell ref="F33:M33"/>
    <mergeCell ref="O33:V33"/>
    <mergeCell ref="F29:M29"/>
    <mergeCell ref="O29:V29"/>
    <mergeCell ref="F26:M26"/>
    <mergeCell ref="O26:V26"/>
    <mergeCell ref="F22:M22"/>
    <mergeCell ref="O22:V22"/>
    <mergeCell ref="F3:M3"/>
    <mergeCell ref="F8:M8"/>
    <mergeCell ref="O8:V8"/>
    <mergeCell ref="F5:M5"/>
    <mergeCell ref="O5:V5"/>
    <mergeCell ref="F15:M15"/>
    <mergeCell ref="O15:V15"/>
    <mergeCell ref="F12:M12"/>
    <mergeCell ref="O12:V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2"/>
  <sheetViews>
    <sheetView zoomScaleSheetLayoutView="90" workbookViewId="0" topLeftCell="A43">
      <selection activeCell="P27" sqref="P27"/>
    </sheetView>
  </sheetViews>
  <sheetFormatPr defaultColWidth="8.8515625" defaultRowHeight="12.75"/>
  <cols>
    <col min="1" max="1" width="3.7109375" style="17" customWidth="1"/>
    <col min="2" max="2" width="23.421875" style="2" customWidth="1"/>
    <col min="3" max="3" width="2.28125" style="17" customWidth="1"/>
    <col min="4" max="9" width="4.7109375" style="0" customWidth="1"/>
    <col min="10" max="10" width="6.00390625" style="0" customWidth="1"/>
    <col min="11" max="21" width="4.7109375" style="0" customWidth="1"/>
    <col min="22" max="22" width="6.140625" style="3" customWidth="1"/>
    <col min="23" max="23" width="7.8515625" style="3" customWidth="1"/>
    <col min="24" max="24" width="9.140625" style="3" customWidth="1"/>
    <col min="25" max="25" width="10.7109375" style="0" bestFit="1" customWidth="1"/>
    <col min="26" max="28" width="8.8515625" style="0" customWidth="1"/>
    <col min="29" max="45" width="3.7109375" style="0" customWidth="1"/>
  </cols>
  <sheetData>
    <row r="1" ht="12">
      <c r="B1" s="2" t="s">
        <v>18</v>
      </c>
    </row>
    <row r="3" spans="2:22" ht="12.75" thickBot="1">
      <c r="B3" s="2" t="s">
        <v>61</v>
      </c>
      <c r="D3" s="230" t="s">
        <v>21</v>
      </c>
      <c r="E3" s="230"/>
      <c r="F3" s="230"/>
      <c r="G3" s="230"/>
      <c r="H3" s="230"/>
      <c r="I3" s="230"/>
      <c r="J3" s="230"/>
      <c r="K3" s="164"/>
      <c r="L3" s="164"/>
      <c r="M3" s="164"/>
      <c r="N3" s="164"/>
      <c r="O3" s="164"/>
      <c r="P3" s="230" t="s">
        <v>23</v>
      </c>
      <c r="Q3" s="230"/>
      <c r="R3" s="230"/>
      <c r="S3" s="230"/>
      <c r="T3" s="230"/>
      <c r="U3" s="230"/>
      <c r="V3" s="230"/>
    </row>
    <row r="4" spans="4:25" ht="12.75" thickBot="1">
      <c r="D4" s="222" t="s">
        <v>44</v>
      </c>
      <c r="E4" s="218"/>
      <c r="F4" s="218"/>
      <c r="G4" s="218"/>
      <c r="H4" s="219"/>
      <c r="I4" s="72"/>
      <c r="J4" s="136"/>
      <c r="K4" s="135"/>
      <c r="L4" s="135"/>
      <c r="M4" s="135"/>
      <c r="N4" s="135"/>
      <c r="O4" s="135"/>
      <c r="P4" s="217" t="s">
        <v>44</v>
      </c>
      <c r="Q4" s="218"/>
      <c r="R4" s="218"/>
      <c r="S4" s="218"/>
      <c r="T4" s="219"/>
      <c r="U4" s="219"/>
      <c r="V4" s="136"/>
      <c r="Y4" s="141" t="s">
        <v>99</v>
      </c>
    </row>
    <row r="5" spans="1:25" s="1" customFormat="1" ht="13.5" thickBot="1">
      <c r="A5" s="17"/>
      <c r="B5" s="85" t="s">
        <v>96</v>
      </c>
      <c r="C5" s="17"/>
      <c r="D5" s="25" t="s">
        <v>78</v>
      </c>
      <c r="E5" s="26" t="s">
        <v>79</v>
      </c>
      <c r="F5" s="26" t="s">
        <v>80</v>
      </c>
      <c r="G5" s="26" t="s">
        <v>81</v>
      </c>
      <c r="H5" s="73" t="s">
        <v>82</v>
      </c>
      <c r="I5" s="74" t="s">
        <v>83</v>
      </c>
      <c r="J5" s="74" t="s">
        <v>98</v>
      </c>
      <c r="K5" s="130"/>
      <c r="L5" s="130"/>
      <c r="M5" s="130"/>
      <c r="N5" s="130"/>
      <c r="O5" s="130"/>
      <c r="P5" s="134" t="s">
        <v>78</v>
      </c>
      <c r="Q5" s="26" t="s">
        <v>79</v>
      </c>
      <c r="R5" s="26" t="s">
        <v>80</v>
      </c>
      <c r="S5" s="26" t="s">
        <v>81</v>
      </c>
      <c r="T5" s="73" t="s">
        <v>82</v>
      </c>
      <c r="U5" s="74" t="s">
        <v>83</v>
      </c>
      <c r="V5" s="74" t="s">
        <v>98</v>
      </c>
      <c r="W5" s="4"/>
      <c r="X5" s="4"/>
      <c r="Y5" s="142" t="s">
        <v>100</v>
      </c>
    </row>
    <row r="6" spans="2:25" ht="12.75" thickBot="1">
      <c r="B6" s="122">
        <v>23</v>
      </c>
      <c r="D6" s="55">
        <f>'Raw Data'!F7</f>
        <v>0</v>
      </c>
      <c r="E6" s="55">
        <f>'Raw Data'!G7</f>
        <v>0</v>
      </c>
      <c r="F6" s="55">
        <f>'Raw Data'!H7</f>
        <v>0</v>
      </c>
      <c r="G6" s="55">
        <f>'Raw Data'!I7</f>
        <v>0</v>
      </c>
      <c r="H6" s="55">
        <f>'Raw Data'!J7</f>
        <v>0</v>
      </c>
      <c r="I6" s="55">
        <f>'Raw Data'!K7</f>
        <v>0</v>
      </c>
      <c r="J6" s="78">
        <f>SUM(D6:I6)</f>
        <v>0</v>
      </c>
      <c r="K6" s="131"/>
      <c r="L6" s="131"/>
      <c r="M6" s="131"/>
      <c r="N6" s="131"/>
      <c r="O6" s="131"/>
      <c r="P6" s="55">
        <f>'Raw Data'!O7</f>
        <v>0</v>
      </c>
      <c r="Q6" s="55">
        <f>'Raw Data'!P7</f>
        <v>0</v>
      </c>
      <c r="R6" s="55">
        <f>'Raw Data'!Q7</f>
        <v>0</v>
      </c>
      <c r="S6" s="55">
        <f>'Raw Data'!R7</f>
        <v>0</v>
      </c>
      <c r="T6" s="55">
        <f>'Raw Data'!S7</f>
        <v>0</v>
      </c>
      <c r="U6" s="55">
        <f>'Raw Data'!T7</f>
        <v>0</v>
      </c>
      <c r="V6" s="78">
        <f>SUM(P6:U6)</f>
        <v>0</v>
      </c>
      <c r="Y6" s="6">
        <f>V6-J6</f>
        <v>0</v>
      </c>
    </row>
    <row r="7" spans="2:25" ht="12.75" thickBot="1">
      <c r="B7" s="122">
        <v>13</v>
      </c>
      <c r="D7" s="55">
        <f>'Raw Data'!F14</f>
        <v>0</v>
      </c>
      <c r="E7" s="55">
        <f>'Raw Data'!G14</f>
        <v>0</v>
      </c>
      <c r="F7" s="55">
        <f>'Raw Data'!H14</f>
        <v>0</v>
      </c>
      <c r="G7" s="55">
        <f>'Raw Data'!I14</f>
        <v>0</v>
      </c>
      <c r="H7" s="55">
        <f>'Raw Data'!J14</f>
        <v>0</v>
      </c>
      <c r="I7" s="55">
        <f>'Raw Data'!K14</f>
        <v>0</v>
      </c>
      <c r="J7" s="78">
        <f aca="true" t="shared" si="0" ref="J7:J23">SUM(D7:I7)</f>
        <v>0</v>
      </c>
      <c r="K7" s="131"/>
      <c r="L7" s="131"/>
      <c r="M7" s="131"/>
      <c r="N7" s="131"/>
      <c r="O7" s="131"/>
      <c r="P7" s="55">
        <f>'Raw Data'!O14</f>
        <v>0</v>
      </c>
      <c r="Q7" s="55">
        <f>'Raw Data'!P14</f>
        <v>0</v>
      </c>
      <c r="R7" s="55">
        <f>'Raw Data'!Q14</f>
        <v>0</v>
      </c>
      <c r="S7" s="55">
        <f>'Raw Data'!R14</f>
        <v>0</v>
      </c>
      <c r="T7" s="55">
        <f>'Raw Data'!S14</f>
        <v>0</v>
      </c>
      <c r="U7" s="55">
        <f>'Raw Data'!T14</f>
        <v>0</v>
      </c>
      <c r="V7" s="78">
        <f aca="true" t="shared" si="1" ref="V7:V23">SUM(P7:U7)</f>
        <v>0</v>
      </c>
      <c r="Y7" s="6">
        <f aca="true" t="shared" si="2" ref="Y7:Y23">V7-J7</f>
        <v>0</v>
      </c>
    </row>
    <row r="8" spans="2:25" ht="12.75" thickBot="1">
      <c r="B8" s="122">
        <v>5</v>
      </c>
      <c r="D8" s="55">
        <f>'Raw Data'!F21</f>
        <v>0</v>
      </c>
      <c r="E8" s="55">
        <f>'Raw Data'!G21</f>
        <v>0</v>
      </c>
      <c r="F8" s="55">
        <f>'Raw Data'!H21</f>
        <v>0</v>
      </c>
      <c r="G8" s="55">
        <f>'Raw Data'!I21</f>
        <v>0</v>
      </c>
      <c r="H8" s="55">
        <f>'Raw Data'!J21</f>
        <v>0</v>
      </c>
      <c r="I8" s="55">
        <f>'Raw Data'!K21</f>
        <v>0</v>
      </c>
      <c r="J8" s="78">
        <f t="shared" si="0"/>
        <v>0</v>
      </c>
      <c r="K8" s="131"/>
      <c r="L8" s="131"/>
      <c r="M8" s="131"/>
      <c r="N8" s="131"/>
      <c r="O8" s="131"/>
      <c r="P8" s="55">
        <f>'Raw Data'!O21</f>
        <v>0</v>
      </c>
      <c r="Q8" s="55">
        <f>'Raw Data'!P21</f>
        <v>0</v>
      </c>
      <c r="R8" s="55">
        <f>'Raw Data'!Q21</f>
        <v>0</v>
      </c>
      <c r="S8" s="55">
        <f>'Raw Data'!R21</f>
        <v>0</v>
      </c>
      <c r="T8" s="55">
        <f>'Raw Data'!S21</f>
        <v>0</v>
      </c>
      <c r="U8" s="55">
        <f>'Raw Data'!T21</f>
        <v>0</v>
      </c>
      <c r="V8" s="78">
        <f t="shared" si="1"/>
        <v>0</v>
      </c>
      <c r="Y8" s="6">
        <f t="shared" si="2"/>
        <v>0</v>
      </c>
    </row>
    <row r="9" spans="2:25" ht="12.75" thickBot="1">
      <c r="B9" s="122">
        <v>10</v>
      </c>
      <c r="D9" s="55">
        <f>'Raw Data'!F28</f>
        <v>0</v>
      </c>
      <c r="E9" s="55">
        <f>'Raw Data'!G28</f>
        <v>0</v>
      </c>
      <c r="F9" s="55">
        <f>'Raw Data'!H28</f>
        <v>0</v>
      </c>
      <c r="G9" s="55">
        <f>'Raw Data'!I28</f>
        <v>0</v>
      </c>
      <c r="H9" s="55">
        <f>'Raw Data'!J28</f>
        <v>0</v>
      </c>
      <c r="I9" s="55">
        <f>'Raw Data'!K28</f>
        <v>0</v>
      </c>
      <c r="J9" s="78">
        <f t="shared" si="0"/>
        <v>0</v>
      </c>
      <c r="K9" s="131"/>
      <c r="L9" s="131"/>
      <c r="M9" s="131"/>
      <c r="N9" s="131"/>
      <c r="O9" s="131"/>
      <c r="P9" s="55">
        <f>'Raw Data'!O28</f>
        <v>0</v>
      </c>
      <c r="Q9" s="55">
        <f>'Raw Data'!P28</f>
        <v>0</v>
      </c>
      <c r="R9" s="55">
        <f>'Raw Data'!Q28</f>
        <v>0</v>
      </c>
      <c r="S9" s="55">
        <f>'Raw Data'!R28</f>
        <v>0</v>
      </c>
      <c r="T9" s="55">
        <f>'Raw Data'!S28</f>
        <v>0</v>
      </c>
      <c r="U9" s="55">
        <f>'Raw Data'!T28</f>
        <v>0</v>
      </c>
      <c r="V9" s="78">
        <f t="shared" si="1"/>
        <v>0</v>
      </c>
      <c r="Y9" s="6">
        <f t="shared" si="2"/>
        <v>0</v>
      </c>
    </row>
    <row r="10" spans="2:25" ht="12.75" thickBot="1">
      <c r="B10" s="122">
        <v>3</v>
      </c>
      <c r="D10" s="55">
        <f>'Raw Data'!F35</f>
        <v>0</v>
      </c>
      <c r="E10" s="55">
        <f>'Raw Data'!G35</f>
        <v>0</v>
      </c>
      <c r="F10" s="55">
        <f>'Raw Data'!H35</f>
        <v>0</v>
      </c>
      <c r="G10" s="55">
        <f>'Raw Data'!I35</f>
        <v>0</v>
      </c>
      <c r="H10" s="55">
        <f>'Raw Data'!J35</f>
        <v>0</v>
      </c>
      <c r="I10" s="55">
        <f>'Raw Data'!K35</f>
        <v>0</v>
      </c>
      <c r="J10" s="78">
        <f t="shared" si="0"/>
        <v>0</v>
      </c>
      <c r="K10" s="131"/>
      <c r="L10" s="131"/>
      <c r="M10" s="131"/>
      <c r="N10" s="131"/>
      <c r="O10" s="131"/>
      <c r="P10" s="55">
        <f>'Raw Data'!O35</f>
        <v>0</v>
      </c>
      <c r="Q10" s="55">
        <f>'Raw Data'!P35</f>
        <v>0</v>
      </c>
      <c r="R10" s="55">
        <f>'Raw Data'!Q35</f>
        <v>0</v>
      </c>
      <c r="S10" s="55">
        <f>'Raw Data'!R35</f>
        <v>0</v>
      </c>
      <c r="T10" s="55">
        <f>'Raw Data'!S35</f>
        <v>0</v>
      </c>
      <c r="U10" s="55">
        <f>'Raw Data'!T35</f>
        <v>0</v>
      </c>
      <c r="V10" s="78">
        <f t="shared" si="1"/>
        <v>0</v>
      </c>
      <c r="Y10" s="6">
        <f t="shared" si="2"/>
        <v>0</v>
      </c>
    </row>
    <row r="11" spans="2:25" ht="12.75" thickBot="1">
      <c r="B11" s="122">
        <v>20</v>
      </c>
      <c r="D11" s="55">
        <f>'Raw Data'!F42</f>
        <v>0</v>
      </c>
      <c r="E11" s="55">
        <f>'Raw Data'!G42</f>
        <v>0</v>
      </c>
      <c r="F11" s="55">
        <f>'Raw Data'!H42</f>
        <v>0</v>
      </c>
      <c r="G11" s="55">
        <f>'Raw Data'!I42</f>
        <v>0</v>
      </c>
      <c r="H11" s="55">
        <f>'Raw Data'!J42</f>
        <v>0</v>
      </c>
      <c r="I11" s="55">
        <f>'Raw Data'!K42</f>
        <v>0</v>
      </c>
      <c r="J11" s="78">
        <f t="shared" si="0"/>
        <v>0</v>
      </c>
      <c r="K11" s="131"/>
      <c r="L11" s="131"/>
      <c r="M11" s="131"/>
      <c r="N11" s="131"/>
      <c r="O11" s="131"/>
      <c r="P11" s="55">
        <f>'Raw Data'!O42</f>
        <v>0</v>
      </c>
      <c r="Q11" s="55">
        <f>'Raw Data'!P42</f>
        <v>0</v>
      </c>
      <c r="R11" s="55">
        <f>'Raw Data'!Q42</f>
        <v>1</v>
      </c>
      <c r="S11" s="55">
        <f>'Raw Data'!R42</f>
        <v>0</v>
      </c>
      <c r="T11" s="55">
        <f>'Raw Data'!S42</f>
        <v>0</v>
      </c>
      <c r="U11" s="55">
        <f>'Raw Data'!T42</f>
        <v>0</v>
      </c>
      <c r="V11" s="78">
        <f t="shared" si="1"/>
        <v>1</v>
      </c>
      <c r="Y11" s="6">
        <f t="shared" si="2"/>
        <v>1</v>
      </c>
    </row>
    <row r="12" spans="2:25" ht="12.75" thickBot="1">
      <c r="B12" s="122">
        <v>26</v>
      </c>
      <c r="D12" s="55">
        <f>'Raw Data'!F49</f>
        <v>0</v>
      </c>
      <c r="E12" s="55">
        <f>'Raw Data'!G49</f>
        <v>0</v>
      </c>
      <c r="F12" s="55">
        <f>'Raw Data'!H49</f>
        <v>0</v>
      </c>
      <c r="G12" s="55">
        <f>'Raw Data'!I49</f>
        <v>0</v>
      </c>
      <c r="H12" s="55">
        <f>'Raw Data'!J49</f>
        <v>0</v>
      </c>
      <c r="I12" s="55">
        <f>'Raw Data'!K49</f>
        <v>0</v>
      </c>
      <c r="J12" s="78">
        <f t="shared" si="0"/>
        <v>0</v>
      </c>
      <c r="K12" s="131"/>
      <c r="L12" s="131"/>
      <c r="M12" s="131"/>
      <c r="N12" s="131"/>
      <c r="O12" s="131"/>
      <c r="P12" s="55">
        <f>'Raw Data'!O49</f>
        <v>0</v>
      </c>
      <c r="Q12" s="55">
        <f>'Raw Data'!P49</f>
        <v>0</v>
      </c>
      <c r="R12" s="55">
        <f>'Raw Data'!Q49</f>
        <v>0</v>
      </c>
      <c r="S12" s="55">
        <f>'Raw Data'!R49</f>
        <v>0</v>
      </c>
      <c r="T12" s="55">
        <f>'Raw Data'!S49</f>
        <v>0</v>
      </c>
      <c r="U12" s="55">
        <f>'Raw Data'!T49</f>
        <v>1</v>
      </c>
      <c r="V12" s="78">
        <f t="shared" si="1"/>
        <v>1</v>
      </c>
      <c r="Y12" s="6">
        <f t="shared" si="2"/>
        <v>1</v>
      </c>
    </row>
    <row r="13" spans="2:25" ht="12.75" thickBot="1">
      <c r="B13" s="122">
        <v>17</v>
      </c>
      <c r="D13" s="55">
        <f>'Raw Data'!F56</f>
        <v>0</v>
      </c>
      <c r="E13" s="55">
        <f>'Raw Data'!G56</f>
        <v>0</v>
      </c>
      <c r="F13" s="55">
        <f>'Raw Data'!H56</f>
        <v>0</v>
      </c>
      <c r="G13" s="55">
        <f>'Raw Data'!I56</f>
        <v>0</v>
      </c>
      <c r="H13" s="55">
        <f>'Raw Data'!J56</f>
        <v>0</v>
      </c>
      <c r="I13" s="55">
        <f>'Raw Data'!K56</f>
        <v>0</v>
      </c>
      <c r="J13" s="78">
        <f t="shared" si="0"/>
        <v>0</v>
      </c>
      <c r="K13" s="131"/>
      <c r="L13" s="131"/>
      <c r="M13" s="131"/>
      <c r="N13" s="131"/>
      <c r="O13" s="131"/>
      <c r="P13" s="55">
        <f>'Raw Data'!O56</f>
        <v>0</v>
      </c>
      <c r="Q13" s="55">
        <f>'Raw Data'!P56</f>
        <v>0</v>
      </c>
      <c r="R13" s="55">
        <f>'Raw Data'!Q56</f>
        <v>0</v>
      </c>
      <c r="S13" s="55">
        <f>'Raw Data'!R56</f>
        <v>0</v>
      </c>
      <c r="T13" s="55">
        <f>'Raw Data'!S56</f>
        <v>1</v>
      </c>
      <c r="U13" s="55">
        <f>'Raw Data'!T56</f>
        <v>1</v>
      </c>
      <c r="V13" s="78">
        <f t="shared" si="1"/>
        <v>2</v>
      </c>
      <c r="W13" s="5"/>
      <c r="X13" s="5"/>
      <c r="Y13" s="6">
        <f t="shared" si="2"/>
        <v>2</v>
      </c>
    </row>
    <row r="14" spans="2:25" ht="12.75" thickBot="1">
      <c r="B14" s="122">
        <v>16</v>
      </c>
      <c r="D14" s="55">
        <f>'Raw Data'!F63</f>
        <v>0</v>
      </c>
      <c r="E14" s="55">
        <f>'Raw Data'!G63</f>
        <v>0</v>
      </c>
      <c r="F14" s="55">
        <f>'Raw Data'!H63</f>
        <v>0</v>
      </c>
      <c r="G14" s="55">
        <f>'Raw Data'!I63</f>
        <v>0</v>
      </c>
      <c r="H14" s="55">
        <f>'Raw Data'!J63</f>
        <v>0</v>
      </c>
      <c r="I14" s="55">
        <f>'Raw Data'!K63</f>
        <v>0</v>
      </c>
      <c r="J14" s="78">
        <f t="shared" si="0"/>
        <v>0</v>
      </c>
      <c r="K14" s="131"/>
      <c r="L14" s="131"/>
      <c r="M14" s="131"/>
      <c r="N14" s="131"/>
      <c r="O14" s="131"/>
      <c r="P14" s="55">
        <f>'Raw Data'!O63</f>
        <v>0</v>
      </c>
      <c r="Q14" s="55">
        <f>'Raw Data'!P63</f>
        <v>1</v>
      </c>
      <c r="R14" s="55">
        <f>'Raw Data'!Q63</f>
        <v>1</v>
      </c>
      <c r="S14" s="55">
        <f>'Raw Data'!R63</f>
        <v>0</v>
      </c>
      <c r="T14" s="55">
        <f>'Raw Data'!S63</f>
        <v>0</v>
      </c>
      <c r="U14" s="55">
        <f>'Raw Data'!T63</f>
        <v>0</v>
      </c>
      <c r="V14" s="78">
        <f t="shared" si="1"/>
        <v>2</v>
      </c>
      <c r="W14" s="5"/>
      <c r="X14" s="5"/>
      <c r="Y14" s="6">
        <f t="shared" si="2"/>
        <v>2</v>
      </c>
    </row>
    <row r="15" spans="2:25" ht="12.75" thickBot="1">
      <c r="B15" s="122">
        <v>2</v>
      </c>
      <c r="D15" s="55">
        <f>'Raw Data'!F70</f>
        <v>0</v>
      </c>
      <c r="E15" s="55">
        <f>'Raw Data'!G70</f>
        <v>0</v>
      </c>
      <c r="F15" s="55">
        <f>'Raw Data'!H70</f>
        <v>0</v>
      </c>
      <c r="G15" s="55">
        <f>'Raw Data'!I70</f>
        <v>0</v>
      </c>
      <c r="H15" s="55">
        <f>'Raw Data'!J70</f>
        <v>0</v>
      </c>
      <c r="I15" s="55">
        <f>'Raw Data'!K70</f>
        <v>0</v>
      </c>
      <c r="J15" s="78">
        <f t="shared" si="0"/>
        <v>0</v>
      </c>
      <c r="K15" s="131"/>
      <c r="L15" s="131"/>
      <c r="M15" s="131"/>
      <c r="N15" s="131"/>
      <c r="O15" s="131"/>
      <c r="P15" s="55">
        <f>'Raw Data'!O70</f>
        <v>1</v>
      </c>
      <c r="Q15" s="55">
        <f>'Raw Data'!P70</f>
        <v>0</v>
      </c>
      <c r="R15" s="55">
        <f>'Raw Data'!Q70</f>
        <v>0</v>
      </c>
      <c r="S15" s="55">
        <f>'Raw Data'!R70</f>
        <v>0</v>
      </c>
      <c r="T15" s="55">
        <f>'Raw Data'!S70</f>
        <v>0</v>
      </c>
      <c r="U15" s="55">
        <f>'Raw Data'!T70</f>
        <v>0</v>
      </c>
      <c r="V15" s="78">
        <f t="shared" si="1"/>
        <v>1</v>
      </c>
      <c r="W15" s="5"/>
      <c r="X15" s="5"/>
      <c r="Y15" s="6">
        <f t="shared" si="2"/>
        <v>1</v>
      </c>
    </row>
    <row r="16" spans="2:25" ht="12.75" thickBot="1">
      <c r="B16" s="122">
        <v>29</v>
      </c>
      <c r="D16" s="55">
        <f>'Raw Data'!F77</f>
        <v>0</v>
      </c>
      <c r="E16" s="55">
        <f>'Raw Data'!G77</f>
        <v>0</v>
      </c>
      <c r="F16" s="55">
        <f>'Raw Data'!H77</f>
        <v>0</v>
      </c>
      <c r="G16" s="55">
        <f>'Raw Data'!I77</f>
        <v>0</v>
      </c>
      <c r="H16" s="55">
        <f>'Raw Data'!J77</f>
        <v>0</v>
      </c>
      <c r="I16" s="55">
        <f>'Raw Data'!K77</f>
        <v>0</v>
      </c>
      <c r="J16" s="78">
        <f t="shared" si="0"/>
        <v>0</v>
      </c>
      <c r="K16" s="131"/>
      <c r="L16" s="131"/>
      <c r="M16" s="131"/>
      <c r="N16" s="131"/>
      <c r="O16" s="131"/>
      <c r="P16" s="55">
        <f>'Raw Data'!O77</f>
        <v>0</v>
      </c>
      <c r="Q16" s="55">
        <f>'Raw Data'!P77</f>
        <v>0</v>
      </c>
      <c r="R16" s="55">
        <f>'Raw Data'!Q77</f>
        <v>0</v>
      </c>
      <c r="S16" s="55">
        <f>'Raw Data'!R77</f>
        <v>0</v>
      </c>
      <c r="T16" s="55">
        <f>'Raw Data'!S77</f>
        <v>0</v>
      </c>
      <c r="U16" s="55">
        <f>'Raw Data'!T77</f>
        <v>0</v>
      </c>
      <c r="V16" s="78">
        <f t="shared" si="1"/>
        <v>0</v>
      </c>
      <c r="W16" s="5"/>
      <c r="X16" s="5"/>
      <c r="Y16" s="6">
        <f t="shared" si="2"/>
        <v>0</v>
      </c>
    </row>
    <row r="17" spans="2:25" ht="12.75" thickBot="1">
      <c r="B17" s="122">
        <v>35</v>
      </c>
      <c r="D17" s="55">
        <f>'Raw Data'!F84</f>
        <v>0</v>
      </c>
      <c r="E17" s="55">
        <f>'Raw Data'!G84</f>
        <v>0</v>
      </c>
      <c r="F17" s="55">
        <f>'Raw Data'!H84</f>
        <v>0</v>
      </c>
      <c r="G17" s="55">
        <f>'Raw Data'!I84</f>
        <v>0</v>
      </c>
      <c r="H17" s="55">
        <f>'Raw Data'!J84</f>
        <v>0</v>
      </c>
      <c r="I17" s="55">
        <f>'Raw Data'!K84</f>
        <v>0</v>
      </c>
      <c r="J17" s="78">
        <f t="shared" si="0"/>
        <v>0</v>
      </c>
      <c r="K17" s="131"/>
      <c r="L17" s="131"/>
      <c r="M17" s="131"/>
      <c r="N17" s="131"/>
      <c r="O17" s="131"/>
      <c r="P17" s="55">
        <f>'Raw Data'!O84</f>
        <v>0</v>
      </c>
      <c r="Q17" s="55">
        <f>'Raw Data'!P84</f>
        <v>0</v>
      </c>
      <c r="R17" s="55">
        <f>'Raw Data'!Q84</f>
        <v>0</v>
      </c>
      <c r="S17" s="55">
        <f>'Raw Data'!R84</f>
        <v>0</v>
      </c>
      <c r="T17" s="55">
        <f>'Raw Data'!S84</f>
        <v>0</v>
      </c>
      <c r="U17" s="55">
        <f>'Raw Data'!T84</f>
        <v>0</v>
      </c>
      <c r="V17" s="78">
        <f t="shared" si="1"/>
        <v>0</v>
      </c>
      <c r="W17" s="5"/>
      <c r="X17" s="5"/>
      <c r="Y17" s="6">
        <f t="shared" si="2"/>
        <v>0</v>
      </c>
    </row>
    <row r="18" spans="2:25" ht="12.75" thickBot="1">
      <c r="B18" s="122">
        <v>19</v>
      </c>
      <c r="D18" s="55">
        <f>'Raw Data'!F91</f>
        <v>0</v>
      </c>
      <c r="E18" s="55">
        <f>'Raw Data'!G91</f>
        <v>0</v>
      </c>
      <c r="F18" s="55">
        <f>'Raw Data'!H91</f>
        <v>0</v>
      </c>
      <c r="G18" s="55">
        <f>'Raw Data'!I91</f>
        <v>0</v>
      </c>
      <c r="H18" s="55">
        <f>'Raw Data'!J91</f>
        <v>0</v>
      </c>
      <c r="I18" s="55">
        <f>'Raw Data'!K91</f>
        <v>0</v>
      </c>
      <c r="J18" s="78">
        <f>SUM(D18:I18)</f>
        <v>0</v>
      </c>
      <c r="K18" s="131"/>
      <c r="L18" s="131"/>
      <c r="M18" s="131"/>
      <c r="N18" s="131"/>
      <c r="O18" s="131"/>
      <c r="P18" s="55">
        <f>'Raw Data'!O91</f>
        <v>0</v>
      </c>
      <c r="Q18" s="55">
        <f>'Raw Data'!P91</f>
        <v>0</v>
      </c>
      <c r="R18" s="55">
        <f>'Raw Data'!Q91</f>
        <v>0</v>
      </c>
      <c r="S18" s="55">
        <f>'Raw Data'!R91</f>
        <v>0</v>
      </c>
      <c r="T18" s="55">
        <f>'Raw Data'!S91</f>
        <v>0</v>
      </c>
      <c r="U18" s="55">
        <f>'Raw Data'!T91</f>
        <v>0</v>
      </c>
      <c r="V18" s="78">
        <f>SUM(P18:U18)</f>
        <v>0</v>
      </c>
      <c r="W18" s="5"/>
      <c r="X18" s="5"/>
      <c r="Y18" s="6">
        <f t="shared" si="2"/>
        <v>0</v>
      </c>
    </row>
    <row r="19" spans="2:25" ht="12.75" thickBot="1">
      <c r="B19" s="122">
        <v>32</v>
      </c>
      <c r="D19" s="55">
        <f>'Raw Data'!F98</f>
        <v>0</v>
      </c>
      <c r="E19" s="55">
        <f>'Raw Data'!G98</f>
        <v>0</v>
      </c>
      <c r="F19" s="55">
        <f>'Raw Data'!H98</f>
        <v>0</v>
      </c>
      <c r="G19" s="55">
        <f>'Raw Data'!I98</f>
        <v>0</v>
      </c>
      <c r="H19" s="55">
        <f>'Raw Data'!J98</f>
        <v>0</v>
      </c>
      <c r="I19" s="55">
        <f>'Raw Data'!K98</f>
        <v>0</v>
      </c>
      <c r="J19" s="78">
        <f t="shared" si="0"/>
        <v>0</v>
      </c>
      <c r="K19" s="131"/>
      <c r="L19" s="131"/>
      <c r="M19" s="131"/>
      <c r="N19" s="131"/>
      <c r="O19" s="131"/>
      <c r="P19" s="55">
        <f>'Raw Data'!O98</f>
        <v>0</v>
      </c>
      <c r="Q19" s="55">
        <f>'Raw Data'!P98</f>
        <v>0</v>
      </c>
      <c r="R19" s="55">
        <f>'Raw Data'!Q98</f>
        <v>0</v>
      </c>
      <c r="S19" s="55">
        <f>'Raw Data'!R98</f>
        <v>0</v>
      </c>
      <c r="T19" s="55">
        <f>'Raw Data'!S98</f>
        <v>0</v>
      </c>
      <c r="U19" s="55">
        <f>'Raw Data'!T98</f>
        <v>0</v>
      </c>
      <c r="V19" s="78">
        <f t="shared" si="1"/>
        <v>0</v>
      </c>
      <c r="W19" s="5"/>
      <c r="X19" s="5"/>
      <c r="Y19" s="6">
        <f t="shared" si="2"/>
        <v>0</v>
      </c>
    </row>
    <row r="20" spans="2:25" ht="12.75" thickBot="1">
      <c r="B20" s="122">
        <v>34</v>
      </c>
      <c r="D20" s="55">
        <f>'Raw Data'!F105</f>
        <v>0</v>
      </c>
      <c r="E20" s="55">
        <f>'Raw Data'!G105</f>
        <v>0</v>
      </c>
      <c r="F20" s="55">
        <f>'Raw Data'!H105</f>
        <v>0</v>
      </c>
      <c r="G20" s="55">
        <f>'Raw Data'!I105</f>
        <v>0</v>
      </c>
      <c r="H20" s="55">
        <f>'Raw Data'!J105</f>
        <v>0</v>
      </c>
      <c r="I20" s="55">
        <f>'Raw Data'!K105</f>
        <v>0</v>
      </c>
      <c r="J20" s="78">
        <f t="shared" si="0"/>
        <v>0</v>
      </c>
      <c r="K20" s="22"/>
      <c r="L20" s="22"/>
      <c r="M20" s="22"/>
      <c r="N20" s="22"/>
      <c r="O20" s="22"/>
      <c r="P20" s="55">
        <f>'Raw Data'!O105</f>
        <v>1</v>
      </c>
      <c r="Q20" s="55">
        <f>'Raw Data'!P105</f>
        <v>0</v>
      </c>
      <c r="R20" s="55">
        <f>'Raw Data'!Q105</f>
        <v>0</v>
      </c>
      <c r="S20" s="55">
        <f>'Raw Data'!R105</f>
        <v>1</v>
      </c>
      <c r="T20" s="55">
        <f>'Raw Data'!S105</f>
        <v>0</v>
      </c>
      <c r="U20" s="55">
        <f>'Raw Data'!T105</f>
        <v>0</v>
      </c>
      <c r="V20" s="78">
        <f t="shared" si="1"/>
        <v>2</v>
      </c>
      <c r="W20" s="5"/>
      <c r="X20" s="5"/>
      <c r="Y20" s="6">
        <f t="shared" si="2"/>
        <v>2</v>
      </c>
    </row>
    <row r="21" spans="2:25" ht="12.75" thickBot="1">
      <c r="B21" s="122">
        <v>9</v>
      </c>
      <c r="D21" s="55">
        <f>'Raw Data'!F112</f>
        <v>0</v>
      </c>
      <c r="E21" s="55">
        <f>'Raw Data'!G112</f>
        <v>0</v>
      </c>
      <c r="F21" s="55">
        <f>'Raw Data'!H112</f>
        <v>0</v>
      </c>
      <c r="G21" s="55">
        <f>'Raw Data'!I112</f>
        <v>0</v>
      </c>
      <c r="H21" s="55">
        <f>'Raw Data'!J112</f>
        <v>0</v>
      </c>
      <c r="I21" s="55">
        <f>'Raw Data'!K112</f>
        <v>0</v>
      </c>
      <c r="J21" s="78">
        <f t="shared" si="0"/>
        <v>0</v>
      </c>
      <c r="K21" s="22"/>
      <c r="L21" s="22"/>
      <c r="M21" s="22"/>
      <c r="N21" s="22"/>
      <c r="O21" s="22"/>
      <c r="P21" s="55">
        <f>'Raw Data'!O112</f>
        <v>0</v>
      </c>
      <c r="Q21" s="55">
        <f>'Raw Data'!P112</f>
        <v>0</v>
      </c>
      <c r="R21" s="55">
        <f>'Raw Data'!Q112</f>
        <v>0</v>
      </c>
      <c r="S21" s="55">
        <f>'Raw Data'!R112</f>
        <v>0</v>
      </c>
      <c r="T21" s="55">
        <f>'Raw Data'!S112</f>
        <v>0</v>
      </c>
      <c r="U21" s="55">
        <f>'Raw Data'!T112</f>
        <v>0</v>
      </c>
      <c r="V21" s="78">
        <f t="shared" si="1"/>
        <v>0</v>
      </c>
      <c r="W21" s="5"/>
      <c r="X21" s="5"/>
      <c r="Y21" s="6">
        <f t="shared" si="2"/>
        <v>0</v>
      </c>
    </row>
    <row r="22" spans="2:25" ht="12.75" thickBot="1">
      <c r="B22" s="122">
        <v>6</v>
      </c>
      <c r="D22" s="55">
        <f>'Raw Data'!F119</f>
        <v>0</v>
      </c>
      <c r="E22" s="55">
        <f>'Raw Data'!G119</f>
        <v>0</v>
      </c>
      <c r="F22" s="55">
        <f>'Raw Data'!H119</f>
        <v>0</v>
      </c>
      <c r="G22" s="55">
        <f>'Raw Data'!I119</f>
        <v>0</v>
      </c>
      <c r="H22" s="55">
        <f>'Raw Data'!J119</f>
        <v>0</v>
      </c>
      <c r="I22" s="55">
        <f>'Raw Data'!K119</f>
        <v>0</v>
      </c>
      <c r="J22" s="78">
        <f t="shared" si="0"/>
        <v>0</v>
      </c>
      <c r="K22" s="131"/>
      <c r="L22" s="131"/>
      <c r="M22" s="131"/>
      <c r="N22" s="131"/>
      <c r="O22" s="131"/>
      <c r="P22" s="55">
        <f>'Raw Data'!O119</f>
        <v>0</v>
      </c>
      <c r="Q22" s="55">
        <f>'Raw Data'!P119</f>
        <v>0</v>
      </c>
      <c r="R22" s="55">
        <f>'Raw Data'!Q119</f>
        <v>0</v>
      </c>
      <c r="S22" s="55">
        <f>'Raw Data'!R119</f>
        <v>0</v>
      </c>
      <c r="T22" s="55">
        <f>'Raw Data'!S119</f>
        <v>0</v>
      </c>
      <c r="U22" s="55">
        <f>'Raw Data'!T119</f>
        <v>0</v>
      </c>
      <c r="V22" s="78">
        <f t="shared" si="1"/>
        <v>0</v>
      </c>
      <c r="W22" s="5"/>
      <c r="X22" s="5"/>
      <c r="Y22" s="6">
        <f t="shared" si="2"/>
        <v>0</v>
      </c>
    </row>
    <row r="23" spans="2:25" ht="12.75" thickBot="1">
      <c r="B23" s="122">
        <v>36</v>
      </c>
      <c r="D23" s="55">
        <f>'Raw Data'!F126</f>
        <v>0</v>
      </c>
      <c r="E23" s="55">
        <f>'Raw Data'!G126</f>
        <v>0</v>
      </c>
      <c r="F23" s="55">
        <f>'Raw Data'!H126</f>
        <v>0</v>
      </c>
      <c r="G23" s="55">
        <f>'Raw Data'!I126</f>
        <v>0</v>
      </c>
      <c r="H23" s="55">
        <f>'Raw Data'!J126</f>
        <v>0</v>
      </c>
      <c r="I23" s="55">
        <f>'Raw Data'!K126</f>
        <v>0</v>
      </c>
      <c r="J23" s="163">
        <f t="shared" si="0"/>
        <v>0</v>
      </c>
      <c r="K23" s="131"/>
      <c r="L23" s="131"/>
      <c r="M23" s="131"/>
      <c r="N23" s="131"/>
      <c r="O23" s="131"/>
      <c r="P23" s="55">
        <f>'Raw Data'!O126</f>
        <v>0</v>
      </c>
      <c r="Q23" s="55">
        <f>'Raw Data'!P126</f>
        <v>0</v>
      </c>
      <c r="R23" s="55">
        <f>'Raw Data'!Q126</f>
        <v>0</v>
      </c>
      <c r="S23" s="55">
        <f>'Raw Data'!R126</f>
        <v>0</v>
      </c>
      <c r="T23" s="55">
        <f>'Raw Data'!S126</f>
        <v>0</v>
      </c>
      <c r="U23" s="55">
        <f>'Raw Data'!T126</f>
        <v>0</v>
      </c>
      <c r="V23" s="163">
        <f t="shared" si="1"/>
        <v>0</v>
      </c>
      <c r="W23" s="5"/>
      <c r="X23" s="5"/>
      <c r="Y23" s="6">
        <f t="shared" si="2"/>
        <v>0</v>
      </c>
    </row>
    <row r="24" spans="10:15" ht="12">
      <c r="J24" s="22"/>
      <c r="K24" s="22"/>
      <c r="L24" s="22"/>
      <c r="M24" s="22"/>
      <c r="N24" s="22"/>
      <c r="O24" s="22"/>
    </row>
    <row r="25" spans="4:25" ht="15.75" thickBot="1">
      <c r="D25" s="8"/>
      <c r="E25" s="8"/>
      <c r="F25" s="8"/>
      <c r="G25" s="8"/>
      <c r="H25" s="8"/>
      <c r="I25" s="8"/>
      <c r="J25" s="23"/>
      <c r="K25" s="23"/>
      <c r="L25" s="23"/>
      <c r="M25" s="23"/>
      <c r="N25" s="23"/>
      <c r="O25" s="23"/>
      <c r="P25" s="8"/>
      <c r="Q25" s="8"/>
      <c r="R25" s="8"/>
      <c r="S25" s="8"/>
      <c r="T25" s="8"/>
      <c r="U25" s="8"/>
      <c r="V25" s="5"/>
      <c r="W25" s="137"/>
      <c r="X25" s="93" t="s">
        <v>90</v>
      </c>
      <c r="Y25" s="75">
        <f>SUM(Y6:Y23)</f>
        <v>9</v>
      </c>
    </row>
    <row r="26" spans="2:25" ht="15">
      <c r="B26" s="13" t="s">
        <v>62</v>
      </c>
      <c r="D26" s="56">
        <f aca="true" t="shared" si="3" ref="D26:J26">COUNT(D6:D23)</f>
        <v>18</v>
      </c>
      <c r="E26" s="57">
        <f t="shared" si="3"/>
        <v>18</v>
      </c>
      <c r="F26" s="57">
        <f t="shared" si="3"/>
        <v>18</v>
      </c>
      <c r="G26" s="57">
        <f t="shared" si="3"/>
        <v>18</v>
      </c>
      <c r="H26" s="57">
        <f t="shared" si="3"/>
        <v>18</v>
      </c>
      <c r="I26" s="127">
        <f t="shared" si="3"/>
        <v>18</v>
      </c>
      <c r="J26" s="58">
        <f t="shared" si="3"/>
        <v>18</v>
      </c>
      <c r="K26" s="132"/>
      <c r="L26" s="132"/>
      <c r="M26" s="132"/>
      <c r="N26" s="132"/>
      <c r="O26" s="132"/>
      <c r="P26" s="56">
        <f aca="true" t="shared" si="4" ref="P26:V26">COUNT(P6:P23)</f>
        <v>18</v>
      </c>
      <c r="Q26" s="57">
        <f t="shared" si="4"/>
        <v>18</v>
      </c>
      <c r="R26" s="57">
        <f t="shared" si="4"/>
        <v>18</v>
      </c>
      <c r="S26" s="57">
        <f t="shared" si="4"/>
        <v>18</v>
      </c>
      <c r="T26" s="57">
        <f t="shared" si="4"/>
        <v>18</v>
      </c>
      <c r="U26" s="57">
        <f t="shared" si="4"/>
        <v>18</v>
      </c>
      <c r="V26" s="58">
        <f t="shared" si="4"/>
        <v>18</v>
      </c>
      <c r="W26" s="138"/>
      <c r="X26" s="93" t="s">
        <v>91</v>
      </c>
      <c r="Y26" s="19">
        <f>AVERAGE(Y6:Y23)</f>
        <v>0.5</v>
      </c>
    </row>
    <row r="27" spans="2:25" ht="15">
      <c r="B27" s="13" t="s">
        <v>63</v>
      </c>
      <c r="D27" s="48">
        <f aca="true" t="shared" si="5" ref="D27:J27">AVERAGE(D6:D23)</f>
        <v>0</v>
      </c>
      <c r="E27" s="49">
        <f t="shared" si="5"/>
        <v>0</v>
      </c>
      <c r="F27" s="49">
        <f t="shared" si="5"/>
        <v>0</v>
      </c>
      <c r="G27" s="49">
        <f t="shared" si="5"/>
        <v>0</v>
      </c>
      <c r="H27" s="49">
        <f t="shared" si="5"/>
        <v>0</v>
      </c>
      <c r="I27" s="128">
        <f t="shared" si="5"/>
        <v>0</v>
      </c>
      <c r="J27" s="50">
        <f t="shared" si="5"/>
        <v>0</v>
      </c>
      <c r="K27" s="133"/>
      <c r="L27" s="133"/>
      <c r="M27" s="133"/>
      <c r="N27" s="133"/>
      <c r="O27" s="133"/>
      <c r="P27" s="48">
        <f aca="true" t="shared" si="6" ref="P27:V27">AVERAGE(P6:P23)</f>
        <v>0.1111111111111111</v>
      </c>
      <c r="Q27" s="49">
        <f t="shared" si="6"/>
        <v>0.05555555555555555</v>
      </c>
      <c r="R27" s="49">
        <f t="shared" si="6"/>
        <v>0.1111111111111111</v>
      </c>
      <c r="S27" s="49">
        <f t="shared" si="6"/>
        <v>0.05555555555555555</v>
      </c>
      <c r="T27" s="49">
        <f t="shared" si="6"/>
        <v>0.05555555555555555</v>
      </c>
      <c r="U27" s="49">
        <f t="shared" si="6"/>
        <v>0.1111111111111111</v>
      </c>
      <c r="V27" s="50">
        <f t="shared" si="6"/>
        <v>0.5</v>
      </c>
      <c r="W27" s="139"/>
      <c r="X27" s="94" t="s">
        <v>41</v>
      </c>
      <c r="Y27" s="19">
        <f>STDEV(Y6:Y23)</f>
        <v>0.7859052479933758</v>
      </c>
    </row>
    <row r="28" spans="2:25" ht="15.75" thickBot="1">
      <c r="B28" s="13" t="s">
        <v>64</v>
      </c>
      <c r="D28" s="51">
        <f aca="true" t="shared" si="7" ref="D28:J28">STDEV(D6:D23)</f>
        <v>0</v>
      </c>
      <c r="E28" s="52">
        <f t="shared" si="7"/>
        <v>0</v>
      </c>
      <c r="F28" s="52">
        <f t="shared" si="7"/>
        <v>0</v>
      </c>
      <c r="G28" s="52">
        <f t="shared" si="7"/>
        <v>0</v>
      </c>
      <c r="H28" s="52">
        <f t="shared" si="7"/>
        <v>0</v>
      </c>
      <c r="I28" s="129">
        <f t="shared" si="7"/>
        <v>0</v>
      </c>
      <c r="J28" s="53">
        <f t="shared" si="7"/>
        <v>0</v>
      </c>
      <c r="K28" s="133"/>
      <c r="L28" s="133"/>
      <c r="M28" s="133"/>
      <c r="N28" s="133"/>
      <c r="O28" s="133"/>
      <c r="P28" s="51">
        <f aca="true" t="shared" si="8" ref="P28:V28">STDEV(P6:P23)</f>
        <v>0.32338083338177726</v>
      </c>
      <c r="Q28" s="52">
        <f t="shared" si="8"/>
        <v>0.23570226039551584</v>
      </c>
      <c r="R28" s="52">
        <f t="shared" si="8"/>
        <v>0.32338083338177726</v>
      </c>
      <c r="S28" s="52">
        <f t="shared" si="8"/>
        <v>0.23570226039551584</v>
      </c>
      <c r="T28" s="52">
        <f t="shared" si="8"/>
        <v>0.23570226039551584</v>
      </c>
      <c r="U28" s="52">
        <f t="shared" si="8"/>
        <v>0.32338083338177726</v>
      </c>
      <c r="V28" s="53">
        <f t="shared" si="8"/>
        <v>0.7859052479933758</v>
      </c>
      <c r="W28" s="94"/>
      <c r="X28" s="5"/>
      <c r="Y28" s="19"/>
    </row>
    <row r="29" spans="2:25" ht="15">
      <c r="B29" s="13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20"/>
      <c r="W29" s="79"/>
      <c r="X29" s="5"/>
      <c r="Y29" s="19"/>
    </row>
    <row r="30" spans="22:25" ht="12">
      <c r="V30" s="5"/>
      <c r="W30" s="5"/>
      <c r="X30" s="5"/>
      <c r="Y30" s="8"/>
    </row>
    <row r="31" spans="22:25" ht="12">
      <c r="V31" s="5"/>
      <c r="X31" s="5"/>
      <c r="Y31" s="8"/>
    </row>
    <row r="32" spans="1:25" ht="12.75" thickBot="1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1"/>
      <c r="W32" s="11"/>
      <c r="X32" s="11"/>
      <c r="Y32" s="12"/>
    </row>
    <row r="33" spans="1:25" ht="12.75" thickTop="1">
      <c r="A33" s="106"/>
      <c r="B33" s="107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8"/>
      <c r="W33" s="108"/>
      <c r="X33" s="108"/>
      <c r="Y33" s="109"/>
    </row>
    <row r="34" spans="1:25" ht="12">
      <c r="A34" s="8"/>
      <c r="B34" s="21" t="s">
        <v>18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23"/>
      <c r="W34" s="23"/>
      <c r="X34" s="23"/>
      <c r="Y34" s="24"/>
    </row>
    <row r="35" spans="1:25" ht="12">
      <c r="A35" s="8"/>
      <c r="B35" s="2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23"/>
      <c r="W35" s="23"/>
      <c r="X35" s="23"/>
      <c r="Y35" s="24"/>
    </row>
    <row r="36" spans="1:25" ht="12.75" thickBot="1">
      <c r="A36" s="8"/>
      <c r="B36" s="2" t="s">
        <v>66</v>
      </c>
      <c r="C36" s="8"/>
      <c r="D36" s="230" t="s">
        <v>21</v>
      </c>
      <c r="E36" s="230"/>
      <c r="F36" s="230"/>
      <c r="G36" s="230"/>
      <c r="H36" s="230"/>
      <c r="I36" s="230"/>
      <c r="J36" s="230"/>
      <c r="K36" s="164"/>
      <c r="L36" s="164"/>
      <c r="M36" s="164"/>
      <c r="N36" s="164"/>
      <c r="O36" s="164"/>
      <c r="P36" s="230" t="s">
        <v>23</v>
      </c>
      <c r="Q36" s="230"/>
      <c r="R36" s="230"/>
      <c r="S36" s="230"/>
      <c r="T36" s="230"/>
      <c r="U36" s="230"/>
      <c r="V36" s="230"/>
      <c r="W36" s="23"/>
      <c r="X36" s="23"/>
      <c r="Y36" s="24"/>
    </row>
    <row r="37" spans="1:25" ht="12.75" thickBot="1">
      <c r="A37" s="8"/>
      <c r="C37" s="8"/>
      <c r="D37" s="222" t="s">
        <v>44</v>
      </c>
      <c r="E37" s="218"/>
      <c r="F37" s="218"/>
      <c r="G37" s="218"/>
      <c r="H37" s="219"/>
      <c r="I37" s="72"/>
      <c r="J37" s="136"/>
      <c r="K37" s="135"/>
      <c r="L37" s="135"/>
      <c r="M37" s="135"/>
      <c r="N37" s="135"/>
      <c r="O37" s="135"/>
      <c r="P37" s="217" t="s">
        <v>44</v>
      </c>
      <c r="Q37" s="218"/>
      <c r="R37" s="218"/>
      <c r="S37" s="218"/>
      <c r="T37" s="219"/>
      <c r="U37" s="219"/>
      <c r="V37" s="136"/>
      <c r="W37" s="23"/>
      <c r="X37" s="23"/>
      <c r="Y37" s="141" t="s">
        <v>99</v>
      </c>
    </row>
    <row r="38" spans="2:25" ht="13.5" thickBot="1">
      <c r="B38" s="85" t="s">
        <v>96</v>
      </c>
      <c r="D38" s="25" t="s">
        <v>78</v>
      </c>
      <c r="E38" s="26" t="s">
        <v>79</v>
      </c>
      <c r="F38" s="26" t="s">
        <v>80</v>
      </c>
      <c r="G38" s="26" t="s">
        <v>81</v>
      </c>
      <c r="H38" s="73" t="s">
        <v>82</v>
      </c>
      <c r="I38" s="74" t="s">
        <v>83</v>
      </c>
      <c r="J38" s="74" t="s">
        <v>98</v>
      </c>
      <c r="K38" s="130"/>
      <c r="L38" s="130"/>
      <c r="M38" s="130"/>
      <c r="N38" s="130"/>
      <c r="O38" s="130"/>
      <c r="P38" s="134" t="s">
        <v>78</v>
      </c>
      <c r="Q38" s="26" t="s">
        <v>79</v>
      </c>
      <c r="R38" s="26" t="s">
        <v>80</v>
      </c>
      <c r="S38" s="26" t="s">
        <v>81</v>
      </c>
      <c r="T38" s="73" t="s">
        <v>82</v>
      </c>
      <c r="U38" s="74" t="s">
        <v>83</v>
      </c>
      <c r="V38" s="74" t="s">
        <v>98</v>
      </c>
      <c r="Y38" s="142" t="s">
        <v>100</v>
      </c>
    </row>
    <row r="39" spans="2:25" ht="12.75" thickBot="1">
      <c r="B39" s="122">
        <v>4</v>
      </c>
      <c r="D39" s="55">
        <f>'Raw Data'!F137</f>
        <v>0</v>
      </c>
      <c r="E39" s="55">
        <f>'Raw Data'!G137</f>
        <v>0</v>
      </c>
      <c r="F39" s="55">
        <f>'Raw Data'!H137</f>
        <v>0</v>
      </c>
      <c r="G39" s="55">
        <f>'Raw Data'!I137</f>
        <v>0</v>
      </c>
      <c r="H39" s="55">
        <f>'Raw Data'!J137</f>
        <v>0</v>
      </c>
      <c r="I39" s="55">
        <f>'Raw Data'!K137</f>
        <v>0</v>
      </c>
      <c r="J39" s="78">
        <f>SUM(D39:I39)</f>
        <v>0</v>
      </c>
      <c r="K39" s="131"/>
      <c r="L39" s="131"/>
      <c r="M39" s="131"/>
      <c r="N39" s="131"/>
      <c r="O39" s="131"/>
      <c r="P39" s="55">
        <f>'Raw Data'!O137</f>
        <v>1</v>
      </c>
      <c r="Q39" s="55">
        <f>'Raw Data'!P137</f>
        <v>0</v>
      </c>
      <c r="R39" s="55">
        <f>'Raw Data'!Q137</f>
        <v>0</v>
      </c>
      <c r="S39" s="55">
        <f>'Raw Data'!R137</f>
        <v>1</v>
      </c>
      <c r="T39" s="55">
        <f>'Raw Data'!S137</f>
        <v>1</v>
      </c>
      <c r="U39" s="55">
        <f>'Raw Data'!T137</f>
        <v>1</v>
      </c>
      <c r="V39" s="78">
        <f>SUM(P39:U39)</f>
        <v>4</v>
      </c>
      <c r="Y39" s="6">
        <f aca="true" t="shared" si="9" ref="Y39:Y49">V39-J39</f>
        <v>4</v>
      </c>
    </row>
    <row r="40" spans="2:25" ht="12.75" thickBot="1">
      <c r="B40" s="122">
        <v>25</v>
      </c>
      <c r="D40" s="55">
        <f>'Raw Data'!F144</f>
        <v>0</v>
      </c>
      <c r="E40" s="55">
        <f>'Raw Data'!G144</f>
        <v>0</v>
      </c>
      <c r="F40" s="55">
        <f>'Raw Data'!H144</f>
        <v>0</v>
      </c>
      <c r="G40" s="55">
        <f>'Raw Data'!I144</f>
        <v>0</v>
      </c>
      <c r="H40" s="55">
        <f>'Raw Data'!J144</f>
        <v>0</v>
      </c>
      <c r="I40" s="55">
        <f>'Raw Data'!K144</f>
        <v>0</v>
      </c>
      <c r="J40" s="78">
        <f aca="true" t="shared" si="10" ref="J40:J56">SUM(D40:I40)</f>
        <v>0</v>
      </c>
      <c r="K40" s="131"/>
      <c r="L40" s="131"/>
      <c r="M40" s="131"/>
      <c r="N40" s="131"/>
      <c r="O40" s="131"/>
      <c r="P40" s="55">
        <f>'Raw Data'!O144</f>
        <v>1</v>
      </c>
      <c r="Q40" s="55">
        <f>'Raw Data'!P144</f>
        <v>1</v>
      </c>
      <c r="R40" s="55">
        <f>'Raw Data'!Q144</f>
        <v>1</v>
      </c>
      <c r="S40" s="55">
        <f>'Raw Data'!R144</f>
        <v>1</v>
      </c>
      <c r="T40" s="55">
        <f>'Raw Data'!S144</f>
        <v>1</v>
      </c>
      <c r="U40" s="55">
        <f>'Raw Data'!T144</f>
        <v>1</v>
      </c>
      <c r="V40" s="78">
        <f aca="true" t="shared" si="11" ref="V40:V56">SUM(P40:U40)</f>
        <v>6</v>
      </c>
      <c r="Y40" s="6">
        <f t="shared" si="9"/>
        <v>6</v>
      </c>
    </row>
    <row r="41" spans="2:25" ht="12.75" thickBot="1">
      <c r="B41" s="122">
        <v>8</v>
      </c>
      <c r="D41" s="55">
        <f>'Raw Data'!F151</f>
        <v>0</v>
      </c>
      <c r="E41" s="55">
        <f>'Raw Data'!G151</f>
        <v>0</v>
      </c>
      <c r="F41" s="55">
        <f>'Raw Data'!H151</f>
        <v>0</v>
      </c>
      <c r="G41" s="55">
        <f>'Raw Data'!I151</f>
        <v>0</v>
      </c>
      <c r="H41" s="55">
        <f>'Raw Data'!J151</f>
        <v>0</v>
      </c>
      <c r="I41" s="55">
        <f>'Raw Data'!K151</f>
        <v>0</v>
      </c>
      <c r="J41" s="78">
        <f t="shared" si="10"/>
        <v>0</v>
      </c>
      <c r="K41" s="131"/>
      <c r="L41" s="131"/>
      <c r="M41" s="131"/>
      <c r="N41" s="131"/>
      <c r="O41" s="131"/>
      <c r="P41" s="55">
        <f>'Raw Data'!O151</f>
        <v>0</v>
      </c>
      <c r="Q41" s="55">
        <f>'Raw Data'!P151</f>
        <v>0</v>
      </c>
      <c r="R41" s="55">
        <f>'Raw Data'!Q151</f>
        <v>0</v>
      </c>
      <c r="S41" s="55">
        <f>'Raw Data'!R151</f>
        <v>1</v>
      </c>
      <c r="T41" s="55">
        <f>'Raw Data'!S151</f>
        <v>0</v>
      </c>
      <c r="U41" s="55">
        <f>'Raw Data'!T151</f>
        <v>1</v>
      </c>
      <c r="V41" s="78">
        <f t="shared" si="11"/>
        <v>2</v>
      </c>
      <c r="Y41" s="6">
        <f t="shared" si="9"/>
        <v>2</v>
      </c>
    </row>
    <row r="42" spans="2:25" ht="12.75" thickBot="1">
      <c r="B42" s="122">
        <v>28</v>
      </c>
      <c r="D42" s="55">
        <f>'Raw Data'!F158</f>
        <v>0</v>
      </c>
      <c r="E42" s="55">
        <f>'Raw Data'!G158</f>
        <v>0</v>
      </c>
      <c r="F42" s="55">
        <f>'Raw Data'!H158</f>
        <v>0</v>
      </c>
      <c r="G42" s="55">
        <f>'Raw Data'!I158</f>
        <v>0</v>
      </c>
      <c r="H42" s="55">
        <f>'Raw Data'!J158</f>
        <v>0</v>
      </c>
      <c r="I42" s="55">
        <f>'Raw Data'!K158</f>
        <v>0</v>
      </c>
      <c r="J42" s="78">
        <f t="shared" si="10"/>
        <v>0</v>
      </c>
      <c r="K42" s="131"/>
      <c r="L42" s="131"/>
      <c r="M42" s="131"/>
      <c r="N42" s="131"/>
      <c r="O42" s="131"/>
      <c r="P42" s="55">
        <f>'Raw Data'!O158</f>
        <v>2</v>
      </c>
      <c r="Q42" s="55">
        <f>'Raw Data'!P158</f>
        <v>1</v>
      </c>
      <c r="R42" s="55">
        <f>'Raw Data'!Q158</f>
        <v>1</v>
      </c>
      <c r="S42" s="55">
        <f>'Raw Data'!R158</f>
        <v>0</v>
      </c>
      <c r="T42" s="55">
        <f>'Raw Data'!S158</f>
        <v>3</v>
      </c>
      <c r="U42" s="55">
        <f>'Raw Data'!T158</f>
        <v>3</v>
      </c>
      <c r="V42" s="78">
        <f t="shared" si="11"/>
        <v>10</v>
      </c>
      <c r="Y42" s="6">
        <f t="shared" si="9"/>
        <v>10</v>
      </c>
    </row>
    <row r="43" spans="2:25" ht="12.75" thickBot="1">
      <c r="B43" s="122">
        <v>11</v>
      </c>
      <c r="D43" s="55">
        <f>'Raw Data'!F165</f>
        <v>0</v>
      </c>
      <c r="E43" s="55">
        <f>'Raw Data'!G165</f>
        <v>0</v>
      </c>
      <c r="F43" s="55">
        <f>'Raw Data'!H165</f>
        <v>0</v>
      </c>
      <c r="G43" s="55">
        <f>'Raw Data'!I165</f>
        <v>0</v>
      </c>
      <c r="H43" s="55">
        <f>'Raw Data'!J165</f>
        <v>0</v>
      </c>
      <c r="I43" s="55">
        <f>'Raw Data'!K165</f>
        <v>0</v>
      </c>
      <c r="J43" s="78">
        <f t="shared" si="10"/>
        <v>0</v>
      </c>
      <c r="K43" s="131"/>
      <c r="L43" s="131"/>
      <c r="M43" s="131"/>
      <c r="N43" s="131"/>
      <c r="O43" s="131"/>
      <c r="P43" s="55">
        <f>'Raw Data'!O165</f>
        <v>2</v>
      </c>
      <c r="Q43" s="55">
        <f>'Raw Data'!P165</f>
        <v>1</v>
      </c>
      <c r="R43" s="55">
        <f>'Raw Data'!Q165</f>
        <v>2</v>
      </c>
      <c r="S43" s="55">
        <f>'Raw Data'!R165</f>
        <v>2</v>
      </c>
      <c r="T43" s="55">
        <f>'Raw Data'!S165</f>
        <v>3</v>
      </c>
      <c r="U43" s="55">
        <f>'Raw Data'!T165</f>
        <v>3</v>
      </c>
      <c r="V43" s="78">
        <f t="shared" si="11"/>
        <v>13</v>
      </c>
      <c r="Y43" s="6">
        <f t="shared" si="9"/>
        <v>13</v>
      </c>
    </row>
    <row r="44" spans="2:25" ht="12.75" thickBot="1">
      <c r="B44" s="122">
        <v>18</v>
      </c>
      <c r="D44" s="55">
        <f>'Raw Data'!F172</f>
        <v>0</v>
      </c>
      <c r="E44" s="55">
        <f>'Raw Data'!G172</f>
        <v>0</v>
      </c>
      <c r="F44" s="55">
        <f>'Raw Data'!H172</f>
        <v>0</v>
      </c>
      <c r="G44" s="55">
        <f>'Raw Data'!I172</f>
        <v>0</v>
      </c>
      <c r="H44" s="55">
        <f>'Raw Data'!J172</f>
        <v>0</v>
      </c>
      <c r="I44" s="55">
        <f>'Raw Data'!K172</f>
        <v>0</v>
      </c>
      <c r="J44" s="78">
        <f t="shared" si="10"/>
        <v>0</v>
      </c>
      <c r="K44" s="131"/>
      <c r="L44" s="131"/>
      <c r="M44" s="131"/>
      <c r="N44" s="131"/>
      <c r="O44" s="131"/>
      <c r="P44" s="55">
        <f>'Raw Data'!O172</f>
        <v>0</v>
      </c>
      <c r="Q44" s="55">
        <f>'Raw Data'!P172</f>
        <v>1</v>
      </c>
      <c r="R44" s="55">
        <f>'Raw Data'!Q172</f>
        <v>1</v>
      </c>
      <c r="S44" s="55">
        <f>'Raw Data'!R172</f>
        <v>0</v>
      </c>
      <c r="T44" s="55">
        <f>'Raw Data'!S172</f>
        <v>0</v>
      </c>
      <c r="U44" s="55">
        <f>'Raw Data'!T172</f>
        <v>1</v>
      </c>
      <c r="V44" s="78">
        <f t="shared" si="11"/>
        <v>3</v>
      </c>
      <c r="Y44" s="6">
        <f t="shared" si="9"/>
        <v>3</v>
      </c>
    </row>
    <row r="45" spans="2:25" ht="12.75" thickBot="1">
      <c r="B45" s="122">
        <v>30</v>
      </c>
      <c r="D45" s="55">
        <f>'Raw Data'!F179</f>
        <v>0</v>
      </c>
      <c r="E45" s="55">
        <f>'Raw Data'!G179</f>
        <v>0</v>
      </c>
      <c r="F45" s="55">
        <f>'Raw Data'!H179</f>
        <v>0</v>
      </c>
      <c r="G45" s="55">
        <f>'Raw Data'!I179</f>
        <v>0</v>
      </c>
      <c r="H45" s="55">
        <f>'Raw Data'!J179</f>
        <v>0</v>
      </c>
      <c r="I45" s="55">
        <f>'Raw Data'!K179</f>
        <v>0</v>
      </c>
      <c r="J45" s="78">
        <f t="shared" si="10"/>
        <v>0</v>
      </c>
      <c r="K45" s="131"/>
      <c r="L45" s="131"/>
      <c r="M45" s="131"/>
      <c r="N45" s="131"/>
      <c r="O45" s="131"/>
      <c r="P45" s="55">
        <f>'Raw Data'!O179</f>
        <v>0</v>
      </c>
      <c r="Q45" s="55">
        <f>'Raw Data'!P179</f>
        <v>0</v>
      </c>
      <c r="R45" s="55">
        <f>'Raw Data'!Q179</f>
        <v>0</v>
      </c>
      <c r="S45" s="55">
        <f>'Raw Data'!R179</f>
        <v>0</v>
      </c>
      <c r="T45" s="55">
        <f>'Raw Data'!S179</f>
        <v>0</v>
      </c>
      <c r="U45" s="55">
        <f>'Raw Data'!T179</f>
        <v>0</v>
      </c>
      <c r="V45" s="78">
        <f t="shared" si="11"/>
        <v>0</v>
      </c>
      <c r="Y45" s="6">
        <f t="shared" si="9"/>
        <v>0</v>
      </c>
    </row>
    <row r="46" spans="2:25" ht="12.75" thickBot="1">
      <c r="B46" s="122">
        <v>7</v>
      </c>
      <c r="D46" s="55">
        <f>'Raw Data'!F186</f>
        <v>0</v>
      </c>
      <c r="E46" s="55">
        <f>'Raw Data'!G186</f>
        <v>0</v>
      </c>
      <c r="F46" s="55">
        <f>'Raw Data'!H186</f>
        <v>0</v>
      </c>
      <c r="G46" s="55">
        <f>'Raw Data'!I186</f>
        <v>0</v>
      </c>
      <c r="H46" s="55">
        <f>'Raw Data'!J186</f>
        <v>0</v>
      </c>
      <c r="I46" s="55">
        <f>'Raw Data'!K186</f>
        <v>0</v>
      </c>
      <c r="J46" s="78">
        <f t="shared" si="10"/>
        <v>0</v>
      </c>
      <c r="K46" s="131"/>
      <c r="L46" s="131"/>
      <c r="M46" s="131"/>
      <c r="N46" s="131"/>
      <c r="O46" s="131"/>
      <c r="P46" s="55">
        <f>'Raw Data'!O186</f>
        <v>1</v>
      </c>
      <c r="Q46" s="55">
        <f>'Raw Data'!P186</f>
        <v>1</v>
      </c>
      <c r="R46" s="55">
        <f>'Raw Data'!Q186</f>
        <v>1</v>
      </c>
      <c r="S46" s="55">
        <f>'Raw Data'!R186</f>
        <v>1</v>
      </c>
      <c r="T46" s="55">
        <f>'Raw Data'!S186</f>
        <v>0</v>
      </c>
      <c r="U46" s="55">
        <f>'Raw Data'!T186</f>
        <v>1</v>
      </c>
      <c r="V46" s="78">
        <f t="shared" si="11"/>
        <v>5</v>
      </c>
      <c r="Y46" s="6">
        <f t="shared" si="9"/>
        <v>5</v>
      </c>
    </row>
    <row r="47" spans="2:25" ht="12.75" thickBot="1">
      <c r="B47" s="122">
        <v>12</v>
      </c>
      <c r="D47" s="55">
        <f>'Raw Data'!F193</f>
        <v>0</v>
      </c>
      <c r="E47" s="55">
        <f>'Raw Data'!G193</f>
        <v>0</v>
      </c>
      <c r="F47" s="55">
        <f>'Raw Data'!H193</f>
        <v>0</v>
      </c>
      <c r="G47" s="55">
        <f>'Raw Data'!I193</f>
        <v>0</v>
      </c>
      <c r="H47" s="55">
        <f>'Raw Data'!J193</f>
        <v>0</v>
      </c>
      <c r="I47" s="55">
        <f>'Raw Data'!K193</f>
        <v>0</v>
      </c>
      <c r="J47" s="78">
        <f t="shared" si="10"/>
        <v>0</v>
      </c>
      <c r="K47" s="131"/>
      <c r="L47" s="131"/>
      <c r="M47" s="131"/>
      <c r="N47" s="131"/>
      <c r="O47" s="131"/>
      <c r="P47" s="55">
        <f>'Raw Data'!O193</f>
        <v>1</v>
      </c>
      <c r="Q47" s="55">
        <f>'Raw Data'!P193</f>
        <v>1</v>
      </c>
      <c r="R47" s="55">
        <f>'Raw Data'!Q193</f>
        <v>1</v>
      </c>
      <c r="S47" s="55">
        <f>'Raw Data'!R193</f>
        <v>1</v>
      </c>
      <c r="T47" s="55">
        <f>'Raw Data'!S193</f>
        <v>0</v>
      </c>
      <c r="U47" s="55">
        <f>'Raw Data'!T193</f>
        <v>1</v>
      </c>
      <c r="V47" s="78">
        <f t="shared" si="11"/>
        <v>5</v>
      </c>
      <c r="Y47" s="6">
        <f t="shared" si="9"/>
        <v>5</v>
      </c>
    </row>
    <row r="48" spans="2:25" ht="12.75" thickBot="1">
      <c r="B48" s="122">
        <v>1</v>
      </c>
      <c r="D48" s="55">
        <f>'Raw Data'!F200</f>
        <v>0</v>
      </c>
      <c r="E48" s="55">
        <f>'Raw Data'!G200</f>
        <v>0</v>
      </c>
      <c r="F48" s="55">
        <f>'Raw Data'!H200</f>
        <v>0</v>
      </c>
      <c r="G48" s="55">
        <f>'Raw Data'!I200</f>
        <v>0</v>
      </c>
      <c r="H48" s="55">
        <f>'Raw Data'!J200</f>
        <v>0</v>
      </c>
      <c r="I48" s="55">
        <f>'Raw Data'!K200</f>
        <v>0</v>
      </c>
      <c r="J48" s="78">
        <f t="shared" si="10"/>
        <v>0</v>
      </c>
      <c r="K48" s="22"/>
      <c r="L48" s="22"/>
      <c r="M48" s="22"/>
      <c r="N48" s="22"/>
      <c r="O48" s="22"/>
      <c r="P48" s="55">
        <f>'Raw Data'!O200</f>
        <v>1</v>
      </c>
      <c r="Q48" s="55">
        <f>'Raw Data'!P200</f>
        <v>1</v>
      </c>
      <c r="R48" s="55">
        <f>'Raw Data'!Q200</f>
        <v>0</v>
      </c>
      <c r="S48" s="55">
        <f>'Raw Data'!R200</f>
        <v>0</v>
      </c>
      <c r="T48" s="55">
        <f>'Raw Data'!S200</f>
        <v>0</v>
      </c>
      <c r="U48" s="55">
        <f>'Raw Data'!T200</f>
        <v>1</v>
      </c>
      <c r="V48" s="78">
        <f t="shared" si="11"/>
        <v>3</v>
      </c>
      <c r="Y48" s="6">
        <f t="shared" si="9"/>
        <v>3</v>
      </c>
    </row>
    <row r="49" spans="2:25" ht="12.75" thickBot="1">
      <c r="B49" s="122">
        <v>21</v>
      </c>
      <c r="D49" s="55">
        <f>'Raw Data'!F207</f>
        <v>0</v>
      </c>
      <c r="E49" s="55">
        <f>'Raw Data'!G207</f>
        <v>0</v>
      </c>
      <c r="F49" s="55">
        <f>'Raw Data'!H207</f>
        <v>0</v>
      </c>
      <c r="G49" s="55">
        <f>'Raw Data'!I207</f>
        <v>0</v>
      </c>
      <c r="H49" s="55">
        <f>'Raw Data'!J207</f>
        <v>0</v>
      </c>
      <c r="I49" s="55">
        <f>'Raw Data'!K207</f>
        <v>0</v>
      </c>
      <c r="J49" s="78">
        <f t="shared" si="10"/>
        <v>0</v>
      </c>
      <c r="K49" s="22"/>
      <c r="L49" s="22"/>
      <c r="M49" s="22"/>
      <c r="N49" s="22"/>
      <c r="O49" s="22"/>
      <c r="P49" s="55">
        <f>'Raw Data'!O207</f>
        <v>1</v>
      </c>
      <c r="Q49" s="55">
        <f>'Raw Data'!P207</f>
        <v>0</v>
      </c>
      <c r="R49" s="55">
        <f>'Raw Data'!Q207</f>
        <v>0</v>
      </c>
      <c r="S49" s="55">
        <f>'Raw Data'!R207</f>
        <v>1</v>
      </c>
      <c r="T49" s="55">
        <f>'Raw Data'!S207</f>
        <v>0</v>
      </c>
      <c r="U49" s="55">
        <f>'Raw Data'!T207</f>
        <v>1</v>
      </c>
      <c r="V49" s="78">
        <f t="shared" si="11"/>
        <v>3</v>
      </c>
      <c r="Y49" s="6">
        <f t="shared" si="9"/>
        <v>3</v>
      </c>
    </row>
    <row r="50" spans="2:25" ht="12.75" thickBot="1">
      <c r="B50" s="122">
        <v>15</v>
      </c>
      <c r="D50" s="55">
        <f>'Raw Data'!F214</f>
        <v>0</v>
      </c>
      <c r="E50" s="55">
        <f>'Raw Data'!G214</f>
        <v>0</v>
      </c>
      <c r="F50" s="55">
        <f>'Raw Data'!H214</f>
        <v>0</v>
      </c>
      <c r="G50" s="55">
        <f>'Raw Data'!I214</f>
        <v>0</v>
      </c>
      <c r="H50" s="55">
        <f>'Raw Data'!J214</f>
        <v>0</v>
      </c>
      <c r="I50" s="55">
        <f>'Raw Data'!K214</f>
        <v>0</v>
      </c>
      <c r="J50" s="78">
        <f>SUM(D50:I50)</f>
        <v>0</v>
      </c>
      <c r="K50" s="22"/>
      <c r="L50" s="22"/>
      <c r="M50" s="22"/>
      <c r="N50" s="22"/>
      <c r="O50" s="22"/>
      <c r="P50" s="55">
        <f>'Raw Data'!O214</f>
        <v>0</v>
      </c>
      <c r="Q50" s="55">
        <f>'Raw Data'!P214</f>
        <v>0</v>
      </c>
      <c r="R50" s="55">
        <f>'Raw Data'!Q214</f>
        <v>0</v>
      </c>
      <c r="S50" s="55">
        <f>'Raw Data'!R214</f>
        <v>0</v>
      </c>
      <c r="T50" s="55">
        <f>'Raw Data'!S214</f>
        <v>0</v>
      </c>
      <c r="U50" s="55">
        <f>'Raw Data'!T214</f>
        <v>0</v>
      </c>
      <c r="V50" s="78">
        <f>SUM(P50:U50)</f>
        <v>0</v>
      </c>
      <c r="Y50" s="6">
        <f aca="true" t="shared" si="12" ref="Y50:Y56">V50-J50</f>
        <v>0</v>
      </c>
    </row>
    <row r="51" spans="2:25" ht="12.75" thickBot="1">
      <c r="B51" s="122">
        <v>24</v>
      </c>
      <c r="D51" s="55">
        <f>'Raw Data'!F221</f>
        <v>0</v>
      </c>
      <c r="E51" s="55">
        <f>'Raw Data'!G221</f>
        <v>0</v>
      </c>
      <c r="F51" s="55">
        <f>'Raw Data'!H221</f>
        <v>0</v>
      </c>
      <c r="G51" s="55">
        <f>'Raw Data'!I221</f>
        <v>0</v>
      </c>
      <c r="H51" s="55">
        <f>'Raw Data'!J221</f>
        <v>0</v>
      </c>
      <c r="I51" s="55">
        <f>'Raw Data'!K221</f>
        <v>0</v>
      </c>
      <c r="J51" s="78">
        <f>SUM(D51:I51)</f>
        <v>0</v>
      </c>
      <c r="K51" s="22"/>
      <c r="L51" s="22"/>
      <c r="M51" s="22"/>
      <c r="N51" s="22"/>
      <c r="O51" s="22"/>
      <c r="P51" s="55">
        <f>'Raw Data'!O221</f>
        <v>0</v>
      </c>
      <c r="Q51" s="55">
        <f>'Raw Data'!P221</f>
        <v>1</v>
      </c>
      <c r="R51" s="55">
        <f>'Raw Data'!Q221</f>
        <v>1</v>
      </c>
      <c r="S51" s="55">
        <f>'Raw Data'!R221</f>
        <v>1</v>
      </c>
      <c r="T51" s="55">
        <f>'Raw Data'!S221</f>
        <v>1</v>
      </c>
      <c r="U51" s="55">
        <f>'Raw Data'!T221</f>
        <v>1</v>
      </c>
      <c r="V51" s="78">
        <f>SUM(P51:U51)</f>
        <v>5</v>
      </c>
      <c r="Y51" s="6">
        <f t="shared" si="12"/>
        <v>5</v>
      </c>
    </row>
    <row r="52" spans="2:25" ht="12.75" thickBot="1">
      <c r="B52" s="122">
        <v>27</v>
      </c>
      <c r="D52" s="55">
        <f>'Raw Data'!F228</f>
        <v>0</v>
      </c>
      <c r="E52" s="55">
        <f>'Raw Data'!G228</f>
        <v>0</v>
      </c>
      <c r="F52" s="55">
        <f>'Raw Data'!H228</f>
        <v>0</v>
      </c>
      <c r="G52" s="55">
        <f>'Raw Data'!I228</f>
        <v>0</v>
      </c>
      <c r="H52" s="55">
        <f>'Raw Data'!J228</f>
        <v>0</v>
      </c>
      <c r="I52" s="55">
        <f>'Raw Data'!K228</f>
        <v>0</v>
      </c>
      <c r="J52" s="78">
        <f>SUM(D52:I52)</f>
        <v>0</v>
      </c>
      <c r="K52" s="22"/>
      <c r="L52" s="22"/>
      <c r="M52" s="22"/>
      <c r="N52" s="22"/>
      <c r="O52" s="22"/>
      <c r="P52" s="55">
        <f>'Raw Data'!O228</f>
        <v>1</v>
      </c>
      <c r="Q52" s="55">
        <f>'Raw Data'!P228</f>
        <v>1</v>
      </c>
      <c r="R52" s="55">
        <f>'Raw Data'!Q228</f>
        <v>1</v>
      </c>
      <c r="S52" s="55">
        <f>'Raw Data'!R228</f>
        <v>1</v>
      </c>
      <c r="T52" s="55">
        <f>'Raw Data'!S228</f>
        <v>1</v>
      </c>
      <c r="U52" s="55">
        <f>'Raw Data'!T228</f>
        <v>1</v>
      </c>
      <c r="V52" s="78">
        <f>SUM(P52:U52)</f>
        <v>6</v>
      </c>
      <c r="Y52" s="6">
        <f t="shared" si="12"/>
        <v>6</v>
      </c>
    </row>
    <row r="53" spans="2:25" ht="12.75" thickBot="1">
      <c r="B53" s="122">
        <v>22</v>
      </c>
      <c r="D53" s="55">
        <f>'Raw Data'!F235</f>
        <v>0</v>
      </c>
      <c r="E53" s="55">
        <f>'Raw Data'!G235</f>
        <v>0</v>
      </c>
      <c r="F53" s="55">
        <f>'Raw Data'!H235</f>
        <v>0</v>
      </c>
      <c r="G53" s="55">
        <f>'Raw Data'!I235</f>
        <v>0</v>
      </c>
      <c r="H53" s="55">
        <f>'Raw Data'!J235</f>
        <v>0</v>
      </c>
      <c r="I53" s="55">
        <f>'Raw Data'!K235</f>
        <v>0</v>
      </c>
      <c r="J53" s="78">
        <f>SUM(D53:I53)</f>
        <v>0</v>
      </c>
      <c r="K53" s="22"/>
      <c r="L53" s="22"/>
      <c r="M53" s="22"/>
      <c r="N53" s="22"/>
      <c r="O53" s="22"/>
      <c r="P53" s="55">
        <f>'Raw Data'!O235</f>
        <v>0</v>
      </c>
      <c r="Q53" s="55">
        <f>'Raw Data'!P235</f>
        <v>0</v>
      </c>
      <c r="R53" s="55">
        <f>'Raw Data'!Q235</f>
        <v>0</v>
      </c>
      <c r="S53" s="55">
        <f>'Raw Data'!R235</f>
        <v>1</v>
      </c>
      <c r="T53" s="55">
        <f>'Raw Data'!S235</f>
        <v>1</v>
      </c>
      <c r="U53" s="55">
        <f>'Raw Data'!T235</f>
        <v>1</v>
      </c>
      <c r="V53" s="78">
        <f>SUM(P53:U53)</f>
        <v>3</v>
      </c>
      <c r="Y53" s="6">
        <f t="shared" si="12"/>
        <v>3</v>
      </c>
    </row>
    <row r="54" spans="2:25" ht="12.75" thickBot="1">
      <c r="B54" s="122">
        <v>31</v>
      </c>
      <c r="D54" s="55">
        <f>'Raw Data'!F242</f>
        <v>0</v>
      </c>
      <c r="E54" s="55">
        <f>'Raw Data'!G242</f>
        <v>0</v>
      </c>
      <c r="F54" s="55">
        <f>'Raw Data'!H242</f>
        <v>0</v>
      </c>
      <c r="G54" s="55">
        <f>'Raw Data'!I242</f>
        <v>0</v>
      </c>
      <c r="H54" s="55">
        <f>'Raw Data'!J242</f>
        <v>0</v>
      </c>
      <c r="I54" s="55">
        <f>'Raw Data'!K242</f>
        <v>0</v>
      </c>
      <c r="J54" s="78">
        <f t="shared" si="10"/>
        <v>0</v>
      </c>
      <c r="K54" s="22"/>
      <c r="L54" s="22"/>
      <c r="M54" s="22"/>
      <c r="N54" s="22"/>
      <c r="O54" s="22"/>
      <c r="P54" s="55">
        <f>'Raw Data'!O242</f>
        <v>1</v>
      </c>
      <c r="Q54" s="55">
        <f>'Raw Data'!P242</f>
        <v>1</v>
      </c>
      <c r="R54" s="55">
        <f>'Raw Data'!Q242</f>
        <v>2</v>
      </c>
      <c r="S54" s="55">
        <f>'Raw Data'!R242</f>
        <v>1</v>
      </c>
      <c r="T54" s="55">
        <f>'Raw Data'!S242</f>
        <v>1</v>
      </c>
      <c r="U54" s="55">
        <f>'Raw Data'!T242</f>
        <v>1</v>
      </c>
      <c r="V54" s="78">
        <f t="shared" si="11"/>
        <v>7</v>
      </c>
      <c r="Y54" s="6">
        <f t="shared" si="12"/>
        <v>7</v>
      </c>
    </row>
    <row r="55" spans="2:25" ht="12.75" thickBot="1">
      <c r="B55" s="122">
        <v>14</v>
      </c>
      <c r="D55" s="55">
        <f>'Raw Data'!F249</f>
        <v>0</v>
      </c>
      <c r="E55" s="55">
        <f>'Raw Data'!G249</f>
        <v>0</v>
      </c>
      <c r="F55" s="55">
        <f>'Raw Data'!H249</f>
        <v>0</v>
      </c>
      <c r="G55" s="55">
        <f>'Raw Data'!I249</f>
        <v>0</v>
      </c>
      <c r="H55" s="55">
        <f>'Raw Data'!J249</f>
        <v>0</v>
      </c>
      <c r="I55" s="55">
        <f>'Raw Data'!K249</f>
        <v>0</v>
      </c>
      <c r="J55" s="78">
        <f t="shared" si="10"/>
        <v>0</v>
      </c>
      <c r="K55" s="131"/>
      <c r="L55" s="131"/>
      <c r="M55" s="131"/>
      <c r="N55" s="131"/>
      <c r="O55" s="131"/>
      <c r="P55" s="55">
        <f>'Raw Data'!O249</f>
        <v>1</v>
      </c>
      <c r="Q55" s="55">
        <f>'Raw Data'!P249</f>
        <v>0</v>
      </c>
      <c r="R55" s="55">
        <f>'Raw Data'!Q249</f>
        <v>0</v>
      </c>
      <c r="S55" s="55">
        <f>'Raw Data'!R249</f>
        <v>1</v>
      </c>
      <c r="T55" s="55">
        <f>'Raw Data'!S249</f>
        <v>1</v>
      </c>
      <c r="U55" s="55">
        <f>'Raw Data'!T249</f>
        <v>1</v>
      </c>
      <c r="V55" s="78">
        <f t="shared" si="11"/>
        <v>4</v>
      </c>
      <c r="Y55" s="6">
        <f t="shared" si="12"/>
        <v>4</v>
      </c>
    </row>
    <row r="56" spans="2:25" ht="12.75" thickBot="1">
      <c r="B56" s="122">
        <v>33</v>
      </c>
      <c r="D56" s="55">
        <f>'Raw Data'!F256</f>
        <v>0</v>
      </c>
      <c r="E56" s="55">
        <f>'Raw Data'!G256</f>
        <v>0</v>
      </c>
      <c r="F56" s="55">
        <f>'Raw Data'!H256</f>
        <v>0</v>
      </c>
      <c r="G56" s="55">
        <f>'Raw Data'!I256</f>
        <v>0</v>
      </c>
      <c r="H56" s="55">
        <f>'Raw Data'!J256</f>
        <v>0</v>
      </c>
      <c r="I56" s="55">
        <f>'Raw Data'!K256</f>
        <v>0</v>
      </c>
      <c r="J56" s="163">
        <f t="shared" si="10"/>
        <v>0</v>
      </c>
      <c r="K56" s="131"/>
      <c r="L56" s="131"/>
      <c r="M56" s="131"/>
      <c r="N56" s="131"/>
      <c r="O56" s="131"/>
      <c r="P56" s="55">
        <f>'Raw Data'!O256</f>
        <v>1</v>
      </c>
      <c r="Q56" s="55">
        <f>'Raw Data'!P256</f>
        <v>1</v>
      </c>
      <c r="R56" s="55">
        <f>'Raw Data'!Q256</f>
        <v>1</v>
      </c>
      <c r="S56" s="55">
        <f>'Raw Data'!R256</f>
        <v>1</v>
      </c>
      <c r="T56" s="55">
        <f>'Raw Data'!S256</f>
        <v>1</v>
      </c>
      <c r="U56" s="55">
        <f>'Raw Data'!T256</f>
        <v>2</v>
      </c>
      <c r="V56" s="163">
        <f t="shared" si="11"/>
        <v>7</v>
      </c>
      <c r="Y56" s="6">
        <f t="shared" si="12"/>
        <v>7</v>
      </c>
    </row>
    <row r="57" spans="10:15" ht="12">
      <c r="J57" s="22"/>
      <c r="K57" s="22"/>
      <c r="L57" s="22"/>
      <c r="M57" s="22"/>
      <c r="N57" s="22"/>
      <c r="O57" s="22"/>
    </row>
    <row r="58" spans="4:25" ht="15.75" thickBot="1">
      <c r="D58" s="8"/>
      <c r="E58" s="8"/>
      <c r="F58" s="8"/>
      <c r="G58" s="8"/>
      <c r="H58" s="8"/>
      <c r="I58" s="8"/>
      <c r="J58" s="23"/>
      <c r="K58" s="23"/>
      <c r="L58" s="23"/>
      <c r="M58" s="23"/>
      <c r="N58" s="23"/>
      <c r="O58" s="23"/>
      <c r="P58" s="8"/>
      <c r="Q58" s="8"/>
      <c r="R58" s="8"/>
      <c r="S58" s="8"/>
      <c r="T58" s="8"/>
      <c r="U58" s="8"/>
      <c r="V58" s="5"/>
      <c r="W58" s="137"/>
      <c r="X58" s="95" t="s">
        <v>90</v>
      </c>
      <c r="Y58" s="75">
        <f>SUM(Y39:Y56)</f>
        <v>86</v>
      </c>
    </row>
    <row r="59" spans="2:25" ht="15">
      <c r="B59" s="13" t="s">
        <v>62</v>
      </c>
      <c r="D59" s="56">
        <f aca="true" t="shared" si="13" ref="D59:J59">COUNT(D39:D56)</f>
        <v>18</v>
      </c>
      <c r="E59" s="57">
        <f t="shared" si="13"/>
        <v>18</v>
      </c>
      <c r="F59" s="57">
        <f t="shared" si="13"/>
        <v>18</v>
      </c>
      <c r="G59" s="57">
        <f t="shared" si="13"/>
        <v>18</v>
      </c>
      <c r="H59" s="57">
        <f t="shared" si="13"/>
        <v>18</v>
      </c>
      <c r="I59" s="127">
        <f t="shared" si="13"/>
        <v>18</v>
      </c>
      <c r="J59" s="58">
        <f t="shared" si="13"/>
        <v>18</v>
      </c>
      <c r="K59" s="132"/>
      <c r="L59" s="132"/>
      <c r="M59" s="132"/>
      <c r="N59" s="132"/>
      <c r="O59" s="132"/>
      <c r="P59" s="56">
        <f aca="true" t="shared" si="14" ref="P59:V59">COUNT(P39:P56)</f>
        <v>18</v>
      </c>
      <c r="Q59" s="57">
        <f t="shared" si="14"/>
        <v>18</v>
      </c>
      <c r="R59" s="57">
        <f t="shared" si="14"/>
        <v>18</v>
      </c>
      <c r="S59" s="57">
        <f t="shared" si="14"/>
        <v>18</v>
      </c>
      <c r="T59" s="57">
        <f t="shared" si="14"/>
        <v>18</v>
      </c>
      <c r="U59" s="57">
        <f t="shared" si="14"/>
        <v>18</v>
      </c>
      <c r="V59" s="58">
        <f t="shared" si="14"/>
        <v>18</v>
      </c>
      <c r="W59" s="138"/>
      <c r="X59" s="95" t="s">
        <v>91</v>
      </c>
      <c r="Y59" s="19">
        <f>AVERAGE(Y39:Y56)</f>
        <v>4.777777777777778</v>
      </c>
    </row>
    <row r="60" spans="2:25" ht="15">
      <c r="B60" s="13" t="s">
        <v>63</v>
      </c>
      <c r="D60" s="48">
        <f aca="true" t="shared" si="15" ref="D60:J60">AVERAGE(D39:D56)</f>
        <v>0</v>
      </c>
      <c r="E60" s="49">
        <f t="shared" si="15"/>
        <v>0</v>
      </c>
      <c r="F60" s="49">
        <f t="shared" si="15"/>
        <v>0</v>
      </c>
      <c r="G60" s="49">
        <f t="shared" si="15"/>
        <v>0</v>
      </c>
      <c r="H60" s="49">
        <f t="shared" si="15"/>
        <v>0</v>
      </c>
      <c r="I60" s="128">
        <f t="shared" si="15"/>
        <v>0</v>
      </c>
      <c r="J60" s="50">
        <f t="shared" si="15"/>
        <v>0</v>
      </c>
      <c r="K60" s="133"/>
      <c r="L60" s="133"/>
      <c r="M60" s="133"/>
      <c r="N60" s="133"/>
      <c r="O60" s="133"/>
      <c r="P60" s="48">
        <f aca="true" t="shared" si="16" ref="P60:V60">AVERAGE(P39:P56)</f>
        <v>0.7777777777777778</v>
      </c>
      <c r="Q60" s="49">
        <f t="shared" si="16"/>
        <v>0.6111111111111112</v>
      </c>
      <c r="R60" s="49">
        <f t="shared" si="16"/>
        <v>0.6666666666666666</v>
      </c>
      <c r="S60" s="49">
        <f t="shared" si="16"/>
        <v>0.7777777777777778</v>
      </c>
      <c r="T60" s="49">
        <f t="shared" si="16"/>
        <v>0.7777777777777778</v>
      </c>
      <c r="U60" s="49">
        <f t="shared" si="16"/>
        <v>1.1666666666666667</v>
      </c>
      <c r="V60" s="50">
        <f t="shared" si="16"/>
        <v>4.777777777777778</v>
      </c>
      <c r="W60" s="94"/>
      <c r="X60" s="95" t="s">
        <v>41</v>
      </c>
      <c r="Y60" s="19">
        <f>STDEV(Y39:Y56)</f>
        <v>3.2094631318604114</v>
      </c>
    </row>
    <row r="61" spans="2:24" ht="13.5" thickBot="1">
      <c r="B61" s="13" t="s">
        <v>64</v>
      </c>
      <c r="D61" s="51">
        <f>STDEV(D39:D56)</f>
        <v>0</v>
      </c>
      <c r="E61" s="51">
        <f aca="true" t="shared" si="17" ref="E61:J61">STDEV(E39:E56)</f>
        <v>0</v>
      </c>
      <c r="F61" s="51">
        <f t="shared" si="17"/>
        <v>0</v>
      </c>
      <c r="G61" s="51">
        <f t="shared" si="17"/>
        <v>0</v>
      </c>
      <c r="H61" s="51">
        <f t="shared" si="17"/>
        <v>0</v>
      </c>
      <c r="I61" s="51">
        <f t="shared" si="17"/>
        <v>0</v>
      </c>
      <c r="J61" s="51">
        <f t="shared" si="17"/>
        <v>0</v>
      </c>
      <c r="K61" s="133"/>
      <c r="L61" s="133"/>
      <c r="M61" s="133"/>
      <c r="N61" s="133"/>
      <c r="O61" s="133"/>
      <c r="P61" s="51">
        <f>STDEV(P39:P56)</f>
        <v>0.6467616667635545</v>
      </c>
      <c r="Q61" s="51">
        <f aca="true" t="shared" si="18" ref="Q61:V61">STDEV(Q39:Q56)</f>
        <v>0.5016313257045503</v>
      </c>
      <c r="R61" s="51">
        <f t="shared" si="18"/>
        <v>0.6859943405700354</v>
      </c>
      <c r="S61" s="51">
        <f t="shared" si="18"/>
        <v>0.5483188805533162</v>
      </c>
      <c r="T61" s="51">
        <f t="shared" si="18"/>
        <v>0.9428090415820634</v>
      </c>
      <c r="U61" s="51">
        <f t="shared" si="18"/>
        <v>0.7859052479933758</v>
      </c>
      <c r="V61" s="51">
        <f t="shared" si="18"/>
        <v>3.2094631318604114</v>
      </c>
      <c r="W61" s="79"/>
      <c r="X61" s="29"/>
    </row>
    <row r="62" spans="2:24" ht="12.75">
      <c r="B62" s="13"/>
      <c r="D62" s="77"/>
      <c r="E62" s="77"/>
      <c r="F62" s="77"/>
      <c r="G62" s="77"/>
      <c r="H62" s="77"/>
      <c r="I62" s="77"/>
      <c r="J62" s="77"/>
      <c r="K62" s="133"/>
      <c r="L62" s="133"/>
      <c r="M62" s="133"/>
      <c r="N62" s="133"/>
      <c r="O62" s="133"/>
      <c r="P62" s="77"/>
      <c r="Q62" s="77"/>
      <c r="R62" s="77"/>
      <c r="S62" s="77"/>
      <c r="T62" s="77"/>
      <c r="U62" s="77"/>
      <c r="V62" s="140"/>
      <c r="W62" s="79"/>
      <c r="X62" s="29"/>
    </row>
    <row r="63" spans="2:24" ht="12.75">
      <c r="B63" s="13"/>
      <c r="D63" s="77"/>
      <c r="E63" s="77"/>
      <c r="F63" s="77"/>
      <c r="G63" s="77"/>
      <c r="H63" s="77"/>
      <c r="I63" s="77"/>
      <c r="J63" s="77"/>
      <c r="K63" s="133"/>
      <c r="L63" s="133"/>
      <c r="M63" s="133"/>
      <c r="N63" s="133"/>
      <c r="O63" s="133"/>
      <c r="P63" s="77"/>
      <c r="Q63" s="77"/>
      <c r="R63" s="77"/>
      <c r="S63" s="77"/>
      <c r="T63" s="77"/>
      <c r="U63" s="77"/>
      <c r="V63" s="140"/>
      <c r="W63" s="79"/>
      <c r="X63" s="29"/>
    </row>
    <row r="64" spans="4:24" ht="12.75" customHeight="1">
      <c r="D64" s="3"/>
      <c r="M64" s="30"/>
      <c r="N64" s="30"/>
      <c r="V64"/>
      <c r="W64"/>
      <c r="X64"/>
    </row>
    <row r="65" spans="2:24" ht="24">
      <c r="B65" s="144" t="s">
        <v>101</v>
      </c>
      <c r="D65" s="220">
        <f>Y25+Y58</f>
        <v>95</v>
      </c>
      <c r="E65" s="221"/>
      <c r="G65" s="21"/>
      <c r="H65" s="31"/>
      <c r="J65" s="3"/>
      <c r="L65" s="34" t="s">
        <v>56</v>
      </c>
      <c r="M65" s="35"/>
      <c r="N65" s="36"/>
      <c r="O65" s="35"/>
      <c r="P65" s="35"/>
      <c r="Q65" s="35"/>
      <c r="R65" s="35"/>
      <c r="S65" s="37"/>
      <c r="V65"/>
      <c r="W65"/>
      <c r="X65"/>
    </row>
    <row r="66" spans="2:24" ht="12.75">
      <c r="B66" s="13" t="s">
        <v>0</v>
      </c>
      <c r="D66" s="220">
        <f>Y25</f>
        <v>9</v>
      </c>
      <c r="E66" s="221"/>
      <c r="G66" s="145"/>
      <c r="H66" s="145"/>
      <c r="I66" s="38"/>
      <c r="J66" s="3"/>
      <c r="L66" s="39" t="s">
        <v>57</v>
      </c>
      <c r="M66" s="40"/>
      <c r="N66" s="40"/>
      <c r="O66" s="41"/>
      <c r="P66" s="41"/>
      <c r="Q66" s="40"/>
      <c r="R66" s="40"/>
      <c r="S66" s="42"/>
      <c r="V66"/>
      <c r="W66"/>
      <c r="X66"/>
    </row>
    <row r="67" spans="2:24" ht="12.75">
      <c r="B67" s="13" t="s">
        <v>102</v>
      </c>
      <c r="D67" s="220">
        <f>Y58</f>
        <v>86</v>
      </c>
      <c r="E67" s="221"/>
      <c r="G67" s="145"/>
      <c r="H67" s="145"/>
      <c r="I67" s="38"/>
      <c r="J67" s="3"/>
      <c r="L67" s="39" t="s">
        <v>58</v>
      </c>
      <c r="M67" s="40"/>
      <c r="N67" s="40"/>
      <c r="O67" s="41"/>
      <c r="P67" s="41"/>
      <c r="Q67" s="40"/>
      <c r="R67" s="40"/>
      <c r="S67" s="42"/>
      <c r="V67"/>
      <c r="W67"/>
      <c r="X67"/>
    </row>
    <row r="68" spans="2:24" ht="15">
      <c r="B68" s="14" t="s">
        <v>45</v>
      </c>
      <c r="D68" s="228">
        <f>(D67-D66)/D67</f>
        <v>0.8953488372093024</v>
      </c>
      <c r="E68" s="229"/>
      <c r="F68" s="44"/>
      <c r="G68" s="44"/>
      <c r="J68" s="3"/>
      <c r="L68" s="45" t="s">
        <v>59</v>
      </c>
      <c r="M68" s="40"/>
      <c r="N68" s="40"/>
      <c r="O68" s="46"/>
      <c r="P68" s="46"/>
      <c r="Q68" s="40"/>
      <c r="R68" s="40"/>
      <c r="S68" s="42"/>
      <c r="V68"/>
      <c r="W68"/>
      <c r="X68"/>
    </row>
    <row r="69" spans="4:24" ht="12">
      <c r="D69" s="3"/>
      <c r="J69" s="3"/>
      <c r="L69" s="45" t="s">
        <v>60</v>
      </c>
      <c r="M69" s="40"/>
      <c r="N69" s="40"/>
      <c r="O69" s="46"/>
      <c r="P69" s="46"/>
      <c r="Q69" s="40"/>
      <c r="R69" s="40"/>
      <c r="S69" s="42"/>
      <c r="V69"/>
      <c r="W69"/>
      <c r="X69"/>
    </row>
    <row r="70" spans="4:24" ht="12">
      <c r="D70" s="2"/>
      <c r="F70" s="3"/>
      <c r="G70" s="2"/>
      <c r="J70" s="3"/>
      <c r="L70" s="39"/>
      <c r="M70" s="40"/>
      <c r="N70" s="40"/>
      <c r="O70" s="46"/>
      <c r="P70" s="46"/>
      <c r="Q70" s="40"/>
      <c r="R70" s="40"/>
      <c r="S70" s="42"/>
      <c r="V70"/>
      <c r="W70"/>
      <c r="X70"/>
    </row>
    <row r="71" spans="2:24" ht="12.75" customHeight="1">
      <c r="B71" s="13"/>
      <c r="D71" s="114"/>
      <c r="F71" s="3"/>
      <c r="G71" s="114"/>
      <c r="J71" s="3"/>
      <c r="K71" s="111"/>
      <c r="L71" s="225" t="s">
        <v>67</v>
      </c>
      <c r="M71" s="226"/>
      <c r="N71" s="226"/>
      <c r="O71" s="226"/>
      <c r="P71" s="226"/>
      <c r="Q71" s="226"/>
      <c r="R71" s="226"/>
      <c r="S71" s="227"/>
      <c r="V71"/>
      <c r="W71"/>
      <c r="X71"/>
    </row>
    <row r="72" spans="2:24" ht="12">
      <c r="B72" s="13"/>
      <c r="D72" s="115"/>
      <c r="E72" s="59"/>
      <c r="F72" s="28"/>
      <c r="G72" s="115"/>
      <c r="J72" s="3"/>
      <c r="K72" s="113"/>
      <c r="L72" s="225"/>
      <c r="M72" s="226"/>
      <c r="N72" s="226"/>
      <c r="O72" s="226"/>
      <c r="P72" s="226"/>
      <c r="Q72" s="226"/>
      <c r="R72" s="226"/>
      <c r="S72" s="227"/>
      <c r="V72"/>
      <c r="W72"/>
      <c r="X72"/>
    </row>
    <row r="73" spans="2:24" ht="12">
      <c r="B73" s="13"/>
      <c r="D73" s="115"/>
      <c r="E73" s="59"/>
      <c r="F73" s="28"/>
      <c r="G73" s="115"/>
      <c r="J73" s="3"/>
      <c r="L73" s="225"/>
      <c r="M73" s="226"/>
      <c r="N73" s="226"/>
      <c r="O73" s="226"/>
      <c r="P73" s="226"/>
      <c r="Q73" s="226"/>
      <c r="R73" s="226"/>
      <c r="S73" s="227"/>
      <c r="V73"/>
      <c r="W73"/>
      <c r="X73"/>
    </row>
    <row r="74" spans="2:24" ht="12">
      <c r="B74" s="13"/>
      <c r="D74" s="115"/>
      <c r="E74" s="28"/>
      <c r="F74" s="59"/>
      <c r="G74" s="115"/>
      <c r="H74" s="47"/>
      <c r="I74" s="47"/>
      <c r="L74" s="123"/>
      <c r="M74" s="124"/>
      <c r="N74" s="124"/>
      <c r="O74" s="124"/>
      <c r="P74" s="124"/>
      <c r="Q74" s="124"/>
      <c r="R74" s="124"/>
      <c r="S74" s="125"/>
      <c r="V74"/>
      <c r="W74"/>
      <c r="X74"/>
    </row>
    <row r="75" spans="2:24" ht="12.75">
      <c r="B75" s="13"/>
      <c r="D75" s="223"/>
      <c r="E75" s="223"/>
      <c r="J75" s="224"/>
      <c r="K75" s="224"/>
      <c r="Q75" s="3"/>
      <c r="V75" s="30"/>
      <c r="W75"/>
      <c r="X75"/>
    </row>
    <row r="409" ht="12">
      <c r="Z409" s="68" t="s">
        <v>39</v>
      </c>
    </row>
    <row r="410" ht="12">
      <c r="Z410" s="68" t="s">
        <v>40</v>
      </c>
    </row>
    <row r="411" ht="12">
      <c r="Z411" s="68" t="s">
        <v>41</v>
      </c>
    </row>
    <row r="412" ht="12">
      <c r="Z412" s="68" t="s">
        <v>42</v>
      </c>
    </row>
  </sheetData>
  <sheetProtection/>
  <mergeCells count="15">
    <mergeCell ref="P3:V3"/>
    <mergeCell ref="D3:J3"/>
    <mergeCell ref="D36:J36"/>
    <mergeCell ref="P36:V36"/>
    <mergeCell ref="D4:H4"/>
    <mergeCell ref="P4:U4"/>
    <mergeCell ref="P37:U37"/>
    <mergeCell ref="D67:E67"/>
    <mergeCell ref="D37:H37"/>
    <mergeCell ref="D75:E75"/>
    <mergeCell ref="J75:K75"/>
    <mergeCell ref="D65:E65"/>
    <mergeCell ref="D66:E66"/>
    <mergeCell ref="L71:S73"/>
    <mergeCell ref="D68:E68"/>
  </mergeCells>
  <printOptions/>
  <pageMargins left="0.25" right="0.25" top="0.75" bottom="0.75" header="0.3" footer="0.3"/>
  <pageSetup fitToHeight="2" horizontalDpi="600" verticalDpi="600" orientation="landscape" scale="59"/>
  <headerFooter alignWithMargins="0">
    <oddFooter>&amp;C&amp;A&amp;RPage &amp;P</oddFooter>
  </headerFooter>
  <rowBreaks count="1" manualBreakCount="1">
    <brk id="33" max="43" man="1"/>
  </rowBreaks>
  <ignoredErrors>
    <ignoredError sqref="D6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75"/>
  <sheetViews>
    <sheetView zoomScaleSheetLayoutView="100" zoomScalePageLayoutView="0" workbookViewId="0" topLeftCell="A43">
      <selection activeCell="E67" sqref="E67"/>
    </sheetView>
  </sheetViews>
  <sheetFormatPr defaultColWidth="8.8515625" defaultRowHeight="12.75"/>
  <cols>
    <col min="1" max="1" width="4.00390625" style="17" bestFit="1" customWidth="1"/>
    <col min="2" max="2" width="28.00390625" style="2" bestFit="1" customWidth="1"/>
    <col min="3" max="3" width="4.140625" style="3" bestFit="1" customWidth="1"/>
    <col min="4" max="4" width="4.421875" style="0" customWidth="1"/>
    <col min="5" max="5" width="5.140625" style="0" customWidth="1"/>
    <col min="6" max="6" width="5.00390625" style="0" customWidth="1"/>
    <col min="7" max="7" width="5.140625" style="0" customWidth="1"/>
    <col min="8" max="9" width="4.7109375" style="0" customWidth="1"/>
    <col min="10" max="10" width="5.00390625" style="0" customWidth="1"/>
    <col min="11" max="11" width="5.28125" style="0" customWidth="1"/>
    <col min="12" max="12" width="5.7109375" style="0" customWidth="1"/>
    <col min="13" max="13" width="5.140625" style="0" customWidth="1"/>
    <col min="14" max="14" width="4.8515625" style="0" customWidth="1"/>
    <col min="15" max="15" width="5.421875" style="0" customWidth="1"/>
    <col min="16" max="16" width="4.28125" style="0" customWidth="1"/>
    <col min="17" max="17" width="4.8515625" style="0" customWidth="1"/>
    <col min="18" max="18" width="5.00390625" style="0" customWidth="1"/>
    <col min="19" max="19" width="5.421875" style="0" customWidth="1"/>
    <col min="20" max="20" width="4.00390625" style="0" customWidth="1"/>
    <col min="21" max="22" width="4.8515625" style="0" customWidth="1"/>
    <col min="23" max="23" width="5.421875" style="0" customWidth="1"/>
    <col min="24" max="25" width="6.00390625" style="0" customWidth="1"/>
    <col min="26" max="26" width="5.00390625" style="0" customWidth="1"/>
    <col min="27" max="27" width="5.421875" style="0" customWidth="1"/>
    <col min="28" max="28" width="11.8515625" style="0" customWidth="1"/>
    <col min="29" max="29" width="3.7109375" style="0" customWidth="1"/>
  </cols>
  <sheetData>
    <row r="1" spans="2:31" ht="12">
      <c r="B1" s="2" t="s">
        <v>19</v>
      </c>
      <c r="C1" s="17"/>
      <c r="AC1" s="3"/>
      <c r="AD1" s="3"/>
      <c r="AE1" s="3"/>
    </row>
    <row r="2" spans="3:31" ht="15">
      <c r="C2" s="17"/>
      <c r="J2" s="200" t="s">
        <v>88</v>
      </c>
      <c r="K2" s="200"/>
      <c r="L2" s="200"/>
      <c r="M2" s="200"/>
      <c r="N2" s="200"/>
      <c r="O2" s="200"/>
      <c r="P2" s="200"/>
      <c r="Q2" s="200"/>
      <c r="AC2" s="3"/>
      <c r="AD2" s="3"/>
      <c r="AE2" s="3"/>
    </row>
    <row r="3" spans="2:27" ht="12.75" thickBot="1">
      <c r="B3" s="2" t="s">
        <v>61</v>
      </c>
      <c r="C3" s="17"/>
      <c r="D3" s="230" t="s">
        <v>21</v>
      </c>
      <c r="E3" s="237"/>
      <c r="F3" s="237"/>
      <c r="G3" s="237"/>
      <c r="H3" s="237"/>
      <c r="I3" s="237"/>
      <c r="J3" s="237"/>
      <c r="K3" s="237"/>
      <c r="L3" s="237"/>
      <c r="M3" s="146"/>
      <c r="N3" s="146"/>
      <c r="O3" s="146"/>
      <c r="P3" s="230" t="s">
        <v>23</v>
      </c>
      <c r="Q3" s="230"/>
      <c r="R3" s="230"/>
      <c r="S3" s="230"/>
      <c r="T3" s="230"/>
      <c r="U3" s="230"/>
      <c r="V3" s="230"/>
      <c r="W3" s="230"/>
      <c r="X3" s="230"/>
      <c r="Y3" s="3"/>
      <c r="Z3" s="3"/>
      <c r="AA3" s="3"/>
    </row>
    <row r="4" spans="3:28" ht="12.75" thickBot="1">
      <c r="C4" s="17"/>
      <c r="D4" s="238" t="s">
        <v>43</v>
      </c>
      <c r="E4" s="239"/>
      <c r="F4" s="239"/>
      <c r="G4" s="239"/>
      <c r="H4" s="239"/>
      <c r="I4" s="239"/>
      <c r="J4" s="239"/>
      <c r="K4" s="239"/>
      <c r="L4" s="199"/>
      <c r="M4" s="147"/>
      <c r="N4" s="147"/>
      <c r="O4" s="147"/>
      <c r="P4" s="239" t="s">
        <v>43</v>
      </c>
      <c r="Q4" s="239"/>
      <c r="R4" s="239"/>
      <c r="S4" s="239"/>
      <c r="T4" s="239"/>
      <c r="U4" s="239"/>
      <c r="V4" s="239"/>
      <c r="W4" s="239"/>
      <c r="X4" s="199"/>
      <c r="Y4" s="3"/>
      <c r="Z4" s="3"/>
      <c r="AA4" s="3"/>
      <c r="AB4" s="141" t="s">
        <v>17</v>
      </c>
    </row>
    <row r="5" spans="2:33" ht="13.5" thickBot="1">
      <c r="B5" s="85" t="s">
        <v>96</v>
      </c>
      <c r="C5" s="17"/>
      <c r="D5" s="25" t="s">
        <v>78</v>
      </c>
      <c r="E5" s="26" t="s">
        <v>79</v>
      </c>
      <c r="F5" s="26" t="s">
        <v>80</v>
      </c>
      <c r="G5" s="26" t="s">
        <v>84</v>
      </c>
      <c r="H5" s="73" t="s">
        <v>81</v>
      </c>
      <c r="I5" s="73" t="s">
        <v>82</v>
      </c>
      <c r="J5" s="73" t="s">
        <v>83</v>
      </c>
      <c r="K5" s="126" t="s">
        <v>85</v>
      </c>
      <c r="L5" s="74" t="s">
        <v>98</v>
      </c>
      <c r="M5" s="130"/>
      <c r="N5" s="130"/>
      <c r="O5" s="130"/>
      <c r="P5" s="134" t="s">
        <v>78</v>
      </c>
      <c r="Q5" s="26" t="s">
        <v>79</v>
      </c>
      <c r="R5" s="26" t="s">
        <v>80</v>
      </c>
      <c r="S5" s="26" t="s">
        <v>84</v>
      </c>
      <c r="T5" s="73" t="s">
        <v>81</v>
      </c>
      <c r="U5" s="73" t="s">
        <v>82</v>
      </c>
      <c r="V5" s="73" t="s">
        <v>83</v>
      </c>
      <c r="W5" s="74" t="s">
        <v>85</v>
      </c>
      <c r="X5" s="74" t="s">
        <v>98</v>
      </c>
      <c r="Y5" s="98"/>
      <c r="Z5" s="4"/>
      <c r="AA5" s="4"/>
      <c r="AB5" s="142" t="s">
        <v>100</v>
      </c>
      <c r="AG5" s="1"/>
    </row>
    <row r="6" spans="2:28" ht="12.75" thickBot="1">
      <c r="B6" s="122">
        <v>23</v>
      </c>
      <c r="C6" s="17"/>
      <c r="D6" s="55">
        <f>'Raw Data'!F10</f>
        <v>0</v>
      </c>
      <c r="E6" s="55">
        <f>'Raw Data'!G10</f>
        <v>0</v>
      </c>
      <c r="F6" s="55">
        <f>'Raw Data'!H10</f>
        <v>0</v>
      </c>
      <c r="G6" s="55">
        <f>'Raw Data'!I10</f>
        <v>0</v>
      </c>
      <c r="H6" s="55">
        <f>'Raw Data'!J10</f>
        <v>0</v>
      </c>
      <c r="I6" s="55">
        <f>'Raw Data'!K10</f>
        <v>0</v>
      </c>
      <c r="J6" s="55">
        <f>'Raw Data'!L10</f>
        <v>0</v>
      </c>
      <c r="K6" s="55">
        <f>'Raw Data'!M10</f>
        <v>0</v>
      </c>
      <c r="L6" s="148">
        <f>SUM(D6:K6)</f>
        <v>0</v>
      </c>
      <c r="M6" s="131"/>
      <c r="N6" s="131"/>
      <c r="O6" s="131"/>
      <c r="P6" s="55">
        <f>'Raw Data'!O10</f>
        <v>0</v>
      </c>
      <c r="Q6" s="55">
        <f>'Raw Data'!P10</f>
        <v>1</v>
      </c>
      <c r="R6" s="55">
        <f>'Raw Data'!Q10</f>
        <v>0</v>
      </c>
      <c r="S6" s="55">
        <f>'Raw Data'!R10</f>
        <v>0</v>
      </c>
      <c r="T6" s="55">
        <f>'Raw Data'!S10</f>
        <v>1</v>
      </c>
      <c r="U6" s="55">
        <f>'Raw Data'!T10</f>
        <v>0</v>
      </c>
      <c r="V6" s="55">
        <f>'Raw Data'!U10</f>
        <v>0</v>
      </c>
      <c r="W6" s="55">
        <f>'Raw Data'!V10</f>
        <v>0</v>
      </c>
      <c r="X6" s="148">
        <f>SUM(P6:W6)</f>
        <v>2</v>
      </c>
      <c r="Y6" s="76"/>
      <c r="Z6" s="3"/>
      <c r="AA6" s="3"/>
      <c r="AB6" s="6">
        <f>X6-L6</f>
        <v>2</v>
      </c>
    </row>
    <row r="7" spans="2:28" ht="12.75" thickBot="1">
      <c r="B7" s="122">
        <v>13</v>
      </c>
      <c r="C7" s="17"/>
      <c r="D7" s="55">
        <f>'Raw Data'!F17</f>
        <v>0</v>
      </c>
      <c r="E7" s="55">
        <f>'Raw Data'!G17</f>
        <v>0</v>
      </c>
      <c r="F7" s="55">
        <f>'Raw Data'!H17</f>
        <v>0</v>
      </c>
      <c r="G7" s="55">
        <f>'Raw Data'!I17</f>
        <v>0</v>
      </c>
      <c r="H7" s="55">
        <f>'Raw Data'!J17</f>
        <v>0</v>
      </c>
      <c r="I7" s="55">
        <f>'Raw Data'!K17</f>
        <v>0</v>
      </c>
      <c r="J7" s="55">
        <f>'Raw Data'!L17</f>
        <v>0</v>
      </c>
      <c r="K7" s="55">
        <f>'Raw Data'!M17</f>
        <v>0</v>
      </c>
      <c r="L7" s="148">
        <f aca="true" t="shared" si="0" ref="L7:L23">SUM(D7:K7)</f>
        <v>0</v>
      </c>
      <c r="M7" s="131"/>
      <c r="N7" s="131"/>
      <c r="O7" s="131"/>
      <c r="P7" s="55">
        <f>'Raw Data'!O17</f>
        <v>0</v>
      </c>
      <c r="Q7" s="55">
        <f>'Raw Data'!P17</f>
        <v>0</v>
      </c>
      <c r="R7" s="55">
        <f>'Raw Data'!Q17</f>
        <v>0</v>
      </c>
      <c r="S7" s="55">
        <f>'Raw Data'!R17</f>
        <v>0</v>
      </c>
      <c r="T7" s="55">
        <f>'Raw Data'!S17</f>
        <v>0</v>
      </c>
      <c r="U7" s="55">
        <f>'Raw Data'!T17</f>
        <v>0</v>
      </c>
      <c r="V7" s="55">
        <f>'Raw Data'!U17</f>
        <v>0</v>
      </c>
      <c r="W7" s="55">
        <f>'Raw Data'!V17</f>
        <v>0</v>
      </c>
      <c r="X7" s="148">
        <f aca="true" t="shared" si="1" ref="X7:X23">SUM(P7:W7)</f>
        <v>0</v>
      </c>
      <c r="Y7" s="76"/>
      <c r="Z7" s="3"/>
      <c r="AA7" s="3"/>
      <c r="AB7" s="6">
        <f aca="true" t="shared" si="2" ref="AB7:AB23">X7-L7</f>
        <v>0</v>
      </c>
    </row>
    <row r="8" spans="2:28" ht="12.75" thickBot="1">
      <c r="B8" s="122">
        <v>5</v>
      </c>
      <c r="C8" s="17"/>
      <c r="D8" s="55">
        <f>'Raw Data'!F24</f>
        <v>0</v>
      </c>
      <c r="E8" s="55">
        <f>'Raw Data'!G24</f>
        <v>0</v>
      </c>
      <c r="F8" s="55">
        <f>'Raw Data'!H24</f>
        <v>0</v>
      </c>
      <c r="G8" s="55">
        <f>'Raw Data'!I24</f>
        <v>0</v>
      </c>
      <c r="H8" s="55">
        <f>'Raw Data'!J24</f>
        <v>0</v>
      </c>
      <c r="I8" s="55">
        <f>'Raw Data'!K24</f>
        <v>0</v>
      </c>
      <c r="J8" s="55">
        <f>'Raw Data'!L24</f>
        <v>0</v>
      </c>
      <c r="K8" s="55">
        <f>'Raw Data'!M24</f>
        <v>0</v>
      </c>
      <c r="L8" s="148">
        <f t="shared" si="0"/>
        <v>0</v>
      </c>
      <c r="M8" s="131"/>
      <c r="N8" s="131"/>
      <c r="O8" s="131"/>
      <c r="P8" s="55">
        <f>'Raw Data'!O24</f>
        <v>1</v>
      </c>
      <c r="Q8" s="55">
        <f>'Raw Data'!P24</f>
        <v>0</v>
      </c>
      <c r="R8" s="55">
        <f>'Raw Data'!Q24</f>
        <v>0</v>
      </c>
      <c r="S8" s="55">
        <f>'Raw Data'!R24</f>
        <v>0</v>
      </c>
      <c r="T8" s="55">
        <f>'Raw Data'!S24</f>
        <v>0</v>
      </c>
      <c r="U8" s="55">
        <f>'Raw Data'!T24</f>
        <v>0</v>
      </c>
      <c r="V8" s="55">
        <f>'Raw Data'!U24</f>
        <v>0</v>
      </c>
      <c r="W8" s="55">
        <f>'Raw Data'!V24</f>
        <v>0</v>
      </c>
      <c r="X8" s="148">
        <f t="shared" si="1"/>
        <v>1</v>
      </c>
      <c r="Y8" s="76"/>
      <c r="Z8" s="3"/>
      <c r="AA8" s="3"/>
      <c r="AB8" s="6">
        <f t="shared" si="2"/>
        <v>1</v>
      </c>
    </row>
    <row r="9" spans="2:28" ht="12.75" thickBot="1">
      <c r="B9" s="122">
        <v>10</v>
      </c>
      <c r="C9" s="17"/>
      <c r="D9" s="55">
        <f>'Raw Data'!F31</f>
        <v>0</v>
      </c>
      <c r="E9" s="55">
        <f>'Raw Data'!G31</f>
        <v>0</v>
      </c>
      <c r="F9" s="55">
        <f>'Raw Data'!H31</f>
        <v>0</v>
      </c>
      <c r="G9" s="55">
        <f>'Raw Data'!I31</f>
        <v>0</v>
      </c>
      <c r="H9" s="55">
        <f>'Raw Data'!J31</f>
        <v>0</v>
      </c>
      <c r="I9" s="55">
        <f>'Raw Data'!K31</f>
        <v>0</v>
      </c>
      <c r="J9" s="55">
        <f>'Raw Data'!L31</f>
        <v>0</v>
      </c>
      <c r="K9" s="55">
        <f>'Raw Data'!M31</f>
        <v>0</v>
      </c>
      <c r="L9" s="148">
        <f t="shared" si="0"/>
        <v>0</v>
      </c>
      <c r="M9" s="131"/>
      <c r="N9" s="131"/>
      <c r="O9" s="131"/>
      <c r="P9" s="55">
        <f>'Raw Data'!O31</f>
        <v>0</v>
      </c>
      <c r="Q9" s="55">
        <f>'Raw Data'!P31</f>
        <v>0</v>
      </c>
      <c r="R9" s="55">
        <f>'Raw Data'!Q31</f>
        <v>0</v>
      </c>
      <c r="S9" s="55">
        <f>'Raw Data'!R31</f>
        <v>0</v>
      </c>
      <c r="T9" s="55">
        <f>'Raw Data'!S31</f>
        <v>0</v>
      </c>
      <c r="U9" s="55">
        <f>'Raw Data'!T31</f>
        <v>0</v>
      </c>
      <c r="V9" s="55">
        <f>'Raw Data'!U31</f>
        <v>0</v>
      </c>
      <c r="W9" s="55">
        <f>'Raw Data'!V31</f>
        <v>0</v>
      </c>
      <c r="X9" s="148">
        <f t="shared" si="1"/>
        <v>0</v>
      </c>
      <c r="Y9" s="76"/>
      <c r="Z9" s="3"/>
      <c r="AA9" s="3"/>
      <c r="AB9" s="6">
        <f t="shared" si="2"/>
        <v>0</v>
      </c>
    </row>
    <row r="10" spans="2:28" ht="12.75" thickBot="1">
      <c r="B10" s="122">
        <v>3</v>
      </c>
      <c r="C10" s="17"/>
      <c r="D10" s="55">
        <f>'Raw Data'!F38</f>
        <v>0</v>
      </c>
      <c r="E10" s="55">
        <f>'Raw Data'!G38</f>
        <v>0</v>
      </c>
      <c r="F10" s="55">
        <f>'Raw Data'!H38</f>
        <v>0</v>
      </c>
      <c r="G10" s="55">
        <f>'Raw Data'!I38</f>
        <v>0</v>
      </c>
      <c r="H10" s="55">
        <f>'Raw Data'!J38</f>
        <v>0</v>
      </c>
      <c r="I10" s="55">
        <f>'Raw Data'!K38</f>
        <v>0</v>
      </c>
      <c r="J10" s="55">
        <f>'Raw Data'!L38</f>
        <v>0</v>
      </c>
      <c r="K10" s="55">
        <f>'Raw Data'!M38</f>
        <v>0</v>
      </c>
      <c r="L10" s="148">
        <f t="shared" si="0"/>
        <v>0</v>
      </c>
      <c r="M10" s="131"/>
      <c r="N10" s="131"/>
      <c r="O10" s="131"/>
      <c r="P10" s="55">
        <f>'Raw Data'!O38</f>
        <v>0</v>
      </c>
      <c r="Q10" s="55">
        <f>'Raw Data'!P38</f>
        <v>0</v>
      </c>
      <c r="R10" s="55">
        <f>'Raw Data'!Q38</f>
        <v>0</v>
      </c>
      <c r="S10" s="55">
        <f>'Raw Data'!R38</f>
        <v>0</v>
      </c>
      <c r="T10" s="55">
        <f>'Raw Data'!S38</f>
        <v>0</v>
      </c>
      <c r="U10" s="55">
        <f>'Raw Data'!T38</f>
        <v>0</v>
      </c>
      <c r="V10" s="55">
        <f>'Raw Data'!U38</f>
        <v>0</v>
      </c>
      <c r="W10" s="55">
        <f>'Raw Data'!V38</f>
        <v>0</v>
      </c>
      <c r="X10" s="148">
        <f t="shared" si="1"/>
        <v>0</v>
      </c>
      <c r="Y10" s="76"/>
      <c r="Z10" s="3"/>
      <c r="AA10" s="3"/>
      <c r="AB10" s="6">
        <f t="shared" si="2"/>
        <v>0</v>
      </c>
    </row>
    <row r="11" spans="2:28" ht="12.75" thickBot="1">
      <c r="B11" s="122">
        <v>20</v>
      </c>
      <c r="C11" s="17"/>
      <c r="D11" s="55">
        <f>'Raw Data'!F45</f>
        <v>0</v>
      </c>
      <c r="E11" s="55">
        <f>'Raw Data'!G45</f>
        <v>0</v>
      </c>
      <c r="F11" s="55">
        <f>'Raw Data'!H45</f>
        <v>0</v>
      </c>
      <c r="G11" s="55">
        <f>'Raw Data'!I45</f>
        <v>0</v>
      </c>
      <c r="H11" s="55">
        <f>'Raw Data'!J45</f>
        <v>0</v>
      </c>
      <c r="I11" s="55">
        <f>'Raw Data'!K45</f>
        <v>0</v>
      </c>
      <c r="J11" s="55">
        <f>'Raw Data'!L45</f>
        <v>0</v>
      </c>
      <c r="K11" s="55">
        <f>'Raw Data'!M45</f>
        <v>0</v>
      </c>
      <c r="L11" s="148">
        <f t="shared" si="0"/>
        <v>0</v>
      </c>
      <c r="M11" s="131"/>
      <c r="N11" s="131"/>
      <c r="O11" s="131"/>
      <c r="P11" s="55">
        <f>'Raw Data'!O45</f>
        <v>0</v>
      </c>
      <c r="Q11" s="55">
        <f>'Raw Data'!P45</f>
        <v>0</v>
      </c>
      <c r="R11" s="55">
        <f>'Raw Data'!Q45</f>
        <v>0</v>
      </c>
      <c r="S11" s="55">
        <f>'Raw Data'!R45</f>
        <v>0</v>
      </c>
      <c r="T11" s="55">
        <f>'Raw Data'!S45</f>
        <v>0</v>
      </c>
      <c r="U11" s="55">
        <f>'Raw Data'!T45</f>
        <v>0</v>
      </c>
      <c r="V11" s="55">
        <f>'Raw Data'!U45</f>
        <v>0</v>
      </c>
      <c r="W11" s="55">
        <f>'Raw Data'!V45</f>
        <v>0</v>
      </c>
      <c r="X11" s="148">
        <f t="shared" si="1"/>
        <v>0</v>
      </c>
      <c r="Y11" s="76"/>
      <c r="Z11" s="3"/>
      <c r="AA11" s="3"/>
      <c r="AB11" s="6">
        <f t="shared" si="2"/>
        <v>0</v>
      </c>
    </row>
    <row r="12" spans="2:28" ht="12.75" thickBot="1">
      <c r="B12" s="122">
        <v>26</v>
      </c>
      <c r="C12" s="17"/>
      <c r="D12" s="55">
        <f>'Raw Data'!F52</f>
        <v>0</v>
      </c>
      <c r="E12" s="55">
        <f>'Raw Data'!G52</f>
        <v>0</v>
      </c>
      <c r="F12" s="55">
        <f>'Raw Data'!H52</f>
        <v>0</v>
      </c>
      <c r="G12" s="55">
        <f>'Raw Data'!I52</f>
        <v>0</v>
      </c>
      <c r="H12" s="55">
        <f>'Raw Data'!J52</f>
        <v>0</v>
      </c>
      <c r="I12" s="55">
        <f>'Raw Data'!K52</f>
        <v>0</v>
      </c>
      <c r="J12" s="55">
        <f>'Raw Data'!L52</f>
        <v>0</v>
      </c>
      <c r="K12" s="55">
        <f>'Raw Data'!M52</f>
        <v>0</v>
      </c>
      <c r="L12" s="148">
        <f t="shared" si="0"/>
        <v>0</v>
      </c>
      <c r="M12" s="131"/>
      <c r="N12" s="131"/>
      <c r="O12" s="131"/>
      <c r="P12" s="55">
        <f>'Raw Data'!O52</f>
        <v>0</v>
      </c>
      <c r="Q12" s="55">
        <f>'Raw Data'!P52</f>
        <v>0</v>
      </c>
      <c r="R12" s="55">
        <f>'Raw Data'!Q52</f>
        <v>0</v>
      </c>
      <c r="S12" s="55">
        <f>'Raw Data'!R52</f>
        <v>0</v>
      </c>
      <c r="T12" s="55">
        <f>'Raw Data'!S52</f>
        <v>0</v>
      </c>
      <c r="U12" s="55">
        <f>'Raw Data'!T52</f>
        <v>0</v>
      </c>
      <c r="V12" s="55">
        <f>'Raw Data'!U52</f>
        <v>0</v>
      </c>
      <c r="W12" s="55">
        <f>'Raw Data'!V52</f>
        <v>0</v>
      </c>
      <c r="X12" s="148">
        <f t="shared" si="1"/>
        <v>0</v>
      </c>
      <c r="Y12" s="76"/>
      <c r="Z12" s="3"/>
      <c r="AA12" s="3"/>
      <c r="AB12" s="6">
        <f t="shared" si="2"/>
        <v>0</v>
      </c>
    </row>
    <row r="13" spans="2:28" ht="12.75" thickBot="1">
      <c r="B13" s="122">
        <v>17</v>
      </c>
      <c r="C13" s="17"/>
      <c r="D13" s="55">
        <f>'Raw Data'!F59</f>
        <v>0</v>
      </c>
      <c r="E13" s="55">
        <f>'Raw Data'!G59</f>
        <v>0</v>
      </c>
      <c r="F13" s="55">
        <f>'Raw Data'!H59</f>
        <v>0</v>
      </c>
      <c r="G13" s="55">
        <f>'Raw Data'!I59</f>
        <v>0</v>
      </c>
      <c r="H13" s="55">
        <f>'Raw Data'!J59</f>
        <v>0</v>
      </c>
      <c r="I13" s="55">
        <f>'Raw Data'!K59</f>
        <v>0</v>
      </c>
      <c r="J13" s="55">
        <f>'Raw Data'!L59</f>
        <v>0</v>
      </c>
      <c r="K13" s="55">
        <f>'Raw Data'!M59</f>
        <v>0</v>
      </c>
      <c r="L13" s="148">
        <f t="shared" si="0"/>
        <v>0</v>
      </c>
      <c r="M13" s="131"/>
      <c r="N13" s="131"/>
      <c r="O13" s="131"/>
      <c r="P13" s="55">
        <f>'Raw Data'!O59</f>
        <v>0</v>
      </c>
      <c r="Q13" s="55">
        <f>'Raw Data'!P59</f>
        <v>0</v>
      </c>
      <c r="R13" s="55">
        <f>'Raw Data'!Q59</f>
        <v>0</v>
      </c>
      <c r="S13" s="55">
        <f>'Raw Data'!R59</f>
        <v>0</v>
      </c>
      <c r="T13" s="55">
        <f>'Raw Data'!S59</f>
        <v>0</v>
      </c>
      <c r="U13" s="55">
        <f>'Raw Data'!T59</f>
        <v>0</v>
      </c>
      <c r="V13" s="55">
        <f>'Raw Data'!U59</f>
        <v>0</v>
      </c>
      <c r="W13" s="55">
        <f>'Raw Data'!V59</f>
        <v>0</v>
      </c>
      <c r="X13" s="148">
        <f t="shared" si="1"/>
        <v>0</v>
      </c>
      <c r="Y13" s="76"/>
      <c r="Z13" s="3"/>
      <c r="AA13" s="3"/>
      <c r="AB13" s="6">
        <f t="shared" si="2"/>
        <v>0</v>
      </c>
    </row>
    <row r="14" spans="2:28" ht="12.75" thickBot="1">
      <c r="B14" s="122">
        <v>16</v>
      </c>
      <c r="C14" s="17"/>
      <c r="D14" s="55">
        <f>'Raw Data'!F66</f>
        <v>0</v>
      </c>
      <c r="E14" s="55">
        <f>'Raw Data'!G66</f>
        <v>0</v>
      </c>
      <c r="F14" s="55">
        <f>'Raw Data'!H66</f>
        <v>0</v>
      </c>
      <c r="G14" s="55">
        <f>'Raw Data'!I66</f>
        <v>0</v>
      </c>
      <c r="H14" s="55">
        <f>'Raw Data'!J66</f>
        <v>0</v>
      </c>
      <c r="I14" s="55">
        <f>'Raw Data'!K66</f>
        <v>0</v>
      </c>
      <c r="J14" s="55">
        <f>'Raw Data'!L66</f>
        <v>0</v>
      </c>
      <c r="K14" s="55">
        <f>'Raw Data'!M66</f>
        <v>0</v>
      </c>
      <c r="L14" s="148">
        <f t="shared" si="0"/>
        <v>0</v>
      </c>
      <c r="M14" s="131"/>
      <c r="N14" s="131"/>
      <c r="O14" s="131"/>
      <c r="P14" s="55">
        <f>'Raw Data'!O66</f>
        <v>0</v>
      </c>
      <c r="Q14" s="55">
        <f>'Raw Data'!P66</f>
        <v>0</v>
      </c>
      <c r="R14" s="55">
        <f>'Raw Data'!Q66</f>
        <v>0</v>
      </c>
      <c r="S14" s="55">
        <f>'Raw Data'!R66</f>
        <v>0</v>
      </c>
      <c r="T14" s="55">
        <f>'Raw Data'!S66</f>
        <v>0</v>
      </c>
      <c r="U14" s="55">
        <f>'Raw Data'!T66</f>
        <v>0</v>
      </c>
      <c r="V14" s="55">
        <f>'Raw Data'!U66</f>
        <v>0</v>
      </c>
      <c r="W14" s="55">
        <f>'Raw Data'!V66</f>
        <v>0</v>
      </c>
      <c r="X14" s="148">
        <f t="shared" si="1"/>
        <v>0</v>
      </c>
      <c r="Y14" s="76"/>
      <c r="Z14" s="3"/>
      <c r="AA14" s="3"/>
      <c r="AB14" s="6">
        <f t="shared" si="2"/>
        <v>0</v>
      </c>
    </row>
    <row r="15" spans="2:28" ht="12.75" thickBot="1">
      <c r="B15" s="122">
        <v>2</v>
      </c>
      <c r="C15" s="17"/>
      <c r="D15" s="55">
        <f>'Raw Data'!F73</f>
        <v>0</v>
      </c>
      <c r="E15" s="55">
        <f>'Raw Data'!G73</f>
        <v>0</v>
      </c>
      <c r="F15" s="55">
        <f>'Raw Data'!H73</f>
        <v>0</v>
      </c>
      <c r="G15" s="55">
        <f>'Raw Data'!I73</f>
        <v>0</v>
      </c>
      <c r="H15" s="55">
        <f>'Raw Data'!J73</f>
        <v>0</v>
      </c>
      <c r="I15" s="55">
        <f>'Raw Data'!K73</f>
        <v>0</v>
      </c>
      <c r="J15" s="55">
        <f>'Raw Data'!L73</f>
        <v>0</v>
      </c>
      <c r="K15" s="55">
        <f>'Raw Data'!M73</f>
        <v>0</v>
      </c>
      <c r="L15" s="148">
        <f t="shared" si="0"/>
        <v>0</v>
      </c>
      <c r="M15" s="131"/>
      <c r="N15" s="131"/>
      <c r="O15" s="131"/>
      <c r="P15" s="55">
        <f>'Raw Data'!O73</f>
        <v>1</v>
      </c>
      <c r="Q15" s="55">
        <f>'Raw Data'!P73</f>
        <v>0</v>
      </c>
      <c r="R15" s="55">
        <f>'Raw Data'!Q73</f>
        <v>0</v>
      </c>
      <c r="S15" s="55">
        <f>'Raw Data'!R73</f>
        <v>0</v>
      </c>
      <c r="T15" s="55">
        <f>'Raw Data'!S73</f>
        <v>0</v>
      </c>
      <c r="U15" s="55">
        <f>'Raw Data'!T73</f>
        <v>1</v>
      </c>
      <c r="V15" s="55">
        <f>'Raw Data'!U73</f>
        <v>0</v>
      </c>
      <c r="W15" s="55">
        <f>'Raw Data'!V73</f>
        <v>0</v>
      </c>
      <c r="X15" s="148">
        <f t="shared" si="1"/>
        <v>2</v>
      </c>
      <c r="Y15" s="76"/>
      <c r="Z15" s="3"/>
      <c r="AA15" s="3"/>
      <c r="AB15" s="6">
        <f t="shared" si="2"/>
        <v>2</v>
      </c>
    </row>
    <row r="16" spans="2:28" ht="12.75" thickBot="1">
      <c r="B16" s="122">
        <v>29</v>
      </c>
      <c r="C16" s="17"/>
      <c r="D16" s="55">
        <f>'Raw Data'!F80</f>
        <v>0</v>
      </c>
      <c r="E16" s="55">
        <f>'Raw Data'!G80</f>
        <v>0</v>
      </c>
      <c r="F16" s="55">
        <f>'Raw Data'!H80</f>
        <v>0</v>
      </c>
      <c r="G16" s="55">
        <f>'Raw Data'!I80</f>
        <v>0</v>
      </c>
      <c r="H16" s="55">
        <f>'Raw Data'!J80</f>
        <v>0</v>
      </c>
      <c r="I16" s="55">
        <f>'Raw Data'!K80</f>
        <v>0</v>
      </c>
      <c r="J16" s="55">
        <f>'Raw Data'!L80</f>
        <v>0</v>
      </c>
      <c r="K16" s="55">
        <f>'Raw Data'!M80</f>
        <v>0</v>
      </c>
      <c r="L16" s="148">
        <f>SUM(D16:K16)</f>
        <v>0</v>
      </c>
      <c r="M16" s="131"/>
      <c r="N16" s="131"/>
      <c r="O16" s="131"/>
      <c r="P16" s="55">
        <f>'Raw Data'!O80</f>
        <v>1</v>
      </c>
      <c r="Q16" s="55">
        <f>'Raw Data'!P80</f>
        <v>0</v>
      </c>
      <c r="R16" s="55">
        <f>'Raw Data'!Q80</f>
        <v>0</v>
      </c>
      <c r="S16" s="55">
        <f>'Raw Data'!R80</f>
        <v>0</v>
      </c>
      <c r="T16" s="55">
        <f>'Raw Data'!S80</f>
        <v>0</v>
      </c>
      <c r="U16" s="55">
        <f>'Raw Data'!T80</f>
        <v>0</v>
      </c>
      <c r="V16" s="55">
        <f>'Raw Data'!U80</f>
        <v>0</v>
      </c>
      <c r="W16" s="55">
        <f>'Raw Data'!V80</f>
        <v>0</v>
      </c>
      <c r="X16" s="148">
        <f>SUM(P16:W16)</f>
        <v>1</v>
      </c>
      <c r="Y16" s="76"/>
      <c r="Z16" s="3"/>
      <c r="AA16" s="3"/>
      <c r="AB16" s="6">
        <f t="shared" si="2"/>
        <v>1</v>
      </c>
    </row>
    <row r="17" spans="2:28" ht="12.75" thickBot="1">
      <c r="B17" s="122">
        <v>35</v>
      </c>
      <c r="C17" s="17"/>
      <c r="D17" s="55">
        <f>'Raw Data'!F87</f>
        <v>0</v>
      </c>
      <c r="E17" s="55">
        <f>'Raw Data'!G87</f>
        <v>0</v>
      </c>
      <c r="F17" s="55">
        <f>'Raw Data'!H87</f>
        <v>0</v>
      </c>
      <c r="G17" s="55">
        <f>'Raw Data'!I87</f>
        <v>0</v>
      </c>
      <c r="H17" s="55">
        <f>'Raw Data'!J87</f>
        <v>0</v>
      </c>
      <c r="I17" s="55">
        <f>'Raw Data'!K87</f>
        <v>0</v>
      </c>
      <c r="J17" s="55">
        <f>'Raw Data'!L87</f>
        <v>0</v>
      </c>
      <c r="K17" s="55">
        <f>'Raw Data'!M87</f>
        <v>0</v>
      </c>
      <c r="L17" s="148">
        <f t="shared" si="0"/>
        <v>0</v>
      </c>
      <c r="M17" s="131"/>
      <c r="N17" s="131"/>
      <c r="O17" s="131"/>
      <c r="P17" s="55">
        <f>'Raw Data'!O87</f>
        <v>0</v>
      </c>
      <c r="Q17" s="55">
        <f>'Raw Data'!P87</f>
        <v>0</v>
      </c>
      <c r="R17" s="55">
        <f>'Raw Data'!Q87</f>
        <v>0</v>
      </c>
      <c r="S17" s="55">
        <f>'Raw Data'!R87</f>
        <v>0</v>
      </c>
      <c r="T17" s="55">
        <f>'Raw Data'!S87</f>
        <v>0</v>
      </c>
      <c r="U17" s="55">
        <f>'Raw Data'!T87</f>
        <v>0</v>
      </c>
      <c r="V17" s="55">
        <f>'Raw Data'!U87</f>
        <v>0</v>
      </c>
      <c r="W17" s="55">
        <f>'Raw Data'!V87</f>
        <v>0</v>
      </c>
      <c r="X17" s="148">
        <f t="shared" si="1"/>
        <v>0</v>
      </c>
      <c r="Y17" s="76"/>
      <c r="Z17" s="3"/>
      <c r="AA17" s="3"/>
      <c r="AB17" s="6">
        <f t="shared" si="2"/>
        <v>0</v>
      </c>
    </row>
    <row r="18" spans="2:28" ht="12.75" thickBot="1">
      <c r="B18" s="122">
        <v>19</v>
      </c>
      <c r="C18" s="17"/>
      <c r="D18" s="55">
        <f>'Raw Data'!F94</f>
        <v>0</v>
      </c>
      <c r="E18" s="55">
        <f>'Raw Data'!G94</f>
        <v>0</v>
      </c>
      <c r="F18" s="55">
        <f>'Raw Data'!H94</f>
        <v>0</v>
      </c>
      <c r="G18" s="55">
        <f>'Raw Data'!I94</f>
        <v>0</v>
      </c>
      <c r="H18" s="55">
        <f>'Raw Data'!J94</f>
        <v>0</v>
      </c>
      <c r="I18" s="55">
        <f>'Raw Data'!K94</f>
        <v>0</v>
      </c>
      <c r="J18" s="55">
        <f>'Raw Data'!L94</f>
        <v>0</v>
      </c>
      <c r="K18" s="55">
        <f>'Raw Data'!M94</f>
        <v>0</v>
      </c>
      <c r="L18" s="148">
        <f t="shared" si="0"/>
        <v>0</v>
      </c>
      <c r="M18" s="131"/>
      <c r="N18" s="131"/>
      <c r="O18" s="131"/>
      <c r="P18" s="55">
        <f>'Raw Data'!O94</f>
        <v>0</v>
      </c>
      <c r="Q18" s="55">
        <f>'Raw Data'!P94</f>
        <v>0</v>
      </c>
      <c r="R18" s="55">
        <f>'Raw Data'!Q94</f>
        <v>0</v>
      </c>
      <c r="S18" s="55">
        <f>'Raw Data'!R94</f>
        <v>0</v>
      </c>
      <c r="T18" s="55">
        <f>'Raw Data'!S94</f>
        <v>0</v>
      </c>
      <c r="U18" s="55">
        <f>'Raw Data'!T94</f>
        <v>0</v>
      </c>
      <c r="V18" s="55">
        <f>'Raw Data'!U94</f>
        <v>0</v>
      </c>
      <c r="W18" s="55">
        <f>'Raw Data'!V94</f>
        <v>0</v>
      </c>
      <c r="X18" s="148">
        <f t="shared" si="1"/>
        <v>0</v>
      </c>
      <c r="Y18" s="76"/>
      <c r="Z18" s="5"/>
      <c r="AA18" s="5"/>
      <c r="AB18" s="6">
        <f t="shared" si="2"/>
        <v>0</v>
      </c>
    </row>
    <row r="19" spans="2:28" ht="12.75" thickBot="1">
      <c r="B19" s="122">
        <v>32</v>
      </c>
      <c r="C19" s="17"/>
      <c r="D19" s="55">
        <f>'Raw Data'!F101</f>
        <v>0</v>
      </c>
      <c r="E19" s="55">
        <f>'Raw Data'!G101</f>
        <v>0</v>
      </c>
      <c r="F19" s="55">
        <f>'Raw Data'!H101</f>
        <v>0</v>
      </c>
      <c r="G19" s="55">
        <f>'Raw Data'!I101</f>
        <v>0</v>
      </c>
      <c r="H19" s="55">
        <f>'Raw Data'!J101</f>
        <v>0</v>
      </c>
      <c r="I19" s="55">
        <f>'Raw Data'!K101</f>
        <v>0</v>
      </c>
      <c r="J19" s="55">
        <f>'Raw Data'!L101</f>
        <v>0</v>
      </c>
      <c r="K19" s="55">
        <f>'Raw Data'!M101</f>
        <v>0</v>
      </c>
      <c r="L19" s="148">
        <f t="shared" si="0"/>
        <v>0</v>
      </c>
      <c r="M19" s="131"/>
      <c r="N19" s="131"/>
      <c r="O19" s="131"/>
      <c r="P19" s="55">
        <f>'Raw Data'!O101</f>
        <v>0</v>
      </c>
      <c r="Q19" s="55">
        <f>'Raw Data'!P101</f>
        <v>0</v>
      </c>
      <c r="R19" s="55">
        <f>'Raw Data'!Q101</f>
        <v>0</v>
      </c>
      <c r="S19" s="55">
        <f>'Raw Data'!R101</f>
        <v>0</v>
      </c>
      <c r="T19" s="55">
        <f>'Raw Data'!S101</f>
        <v>0</v>
      </c>
      <c r="U19" s="55">
        <f>'Raw Data'!T101</f>
        <v>0</v>
      </c>
      <c r="V19" s="55">
        <f>'Raw Data'!U101</f>
        <v>0</v>
      </c>
      <c r="W19" s="55">
        <f>'Raw Data'!V101</f>
        <v>0</v>
      </c>
      <c r="X19" s="148">
        <f t="shared" si="1"/>
        <v>0</v>
      </c>
      <c r="Y19" s="76"/>
      <c r="Z19" s="5"/>
      <c r="AA19" s="5"/>
      <c r="AB19" s="6">
        <f t="shared" si="2"/>
        <v>0</v>
      </c>
    </row>
    <row r="20" spans="2:28" ht="12.75" thickBot="1">
      <c r="B20" s="122">
        <v>34</v>
      </c>
      <c r="C20" s="17"/>
      <c r="D20" s="55">
        <f>'Raw Data'!F108</f>
        <v>0</v>
      </c>
      <c r="E20" s="55">
        <f>'Raw Data'!G108</f>
        <v>0</v>
      </c>
      <c r="F20" s="55">
        <f>'Raw Data'!H108</f>
        <v>0</v>
      </c>
      <c r="G20" s="55">
        <f>'Raw Data'!I108</f>
        <v>0</v>
      </c>
      <c r="H20" s="55">
        <f>'Raw Data'!J108</f>
        <v>0</v>
      </c>
      <c r="I20" s="55">
        <f>'Raw Data'!K108</f>
        <v>0</v>
      </c>
      <c r="J20" s="55">
        <f>'Raw Data'!L108</f>
        <v>0</v>
      </c>
      <c r="K20" s="55">
        <f>'Raw Data'!M108</f>
        <v>0</v>
      </c>
      <c r="L20" s="148">
        <f t="shared" si="0"/>
        <v>0</v>
      </c>
      <c r="M20" s="131"/>
      <c r="N20" s="131"/>
      <c r="O20" s="131"/>
      <c r="P20" s="55">
        <f>'Raw Data'!O108</f>
        <v>0</v>
      </c>
      <c r="Q20" s="55">
        <f>'Raw Data'!P108</f>
        <v>0</v>
      </c>
      <c r="R20" s="55">
        <f>'Raw Data'!Q108</f>
        <v>0</v>
      </c>
      <c r="S20" s="55">
        <f>'Raw Data'!R108</f>
        <v>0</v>
      </c>
      <c r="T20" s="55">
        <f>'Raw Data'!S108</f>
        <v>0</v>
      </c>
      <c r="U20" s="55">
        <f>'Raw Data'!T108</f>
        <v>0</v>
      </c>
      <c r="V20" s="55">
        <f>'Raw Data'!U108</f>
        <v>0</v>
      </c>
      <c r="W20" s="55">
        <f>'Raw Data'!V108</f>
        <v>0</v>
      </c>
      <c r="X20" s="148">
        <f t="shared" si="1"/>
        <v>0</v>
      </c>
      <c r="Y20" s="76"/>
      <c r="Z20" s="5"/>
      <c r="AA20" s="5"/>
      <c r="AB20" s="6">
        <f t="shared" si="2"/>
        <v>0</v>
      </c>
    </row>
    <row r="21" spans="2:28" ht="12.75" thickBot="1">
      <c r="B21" s="122">
        <v>9</v>
      </c>
      <c r="C21" s="17"/>
      <c r="D21" s="55">
        <f>'Raw Data'!F115</f>
        <v>0</v>
      </c>
      <c r="E21" s="55">
        <f>'Raw Data'!G115</f>
        <v>0</v>
      </c>
      <c r="F21" s="55">
        <f>'Raw Data'!H115</f>
        <v>0</v>
      </c>
      <c r="G21" s="55">
        <f>'Raw Data'!I115</f>
        <v>0</v>
      </c>
      <c r="H21" s="55">
        <f>'Raw Data'!J115</f>
        <v>0</v>
      </c>
      <c r="I21" s="55">
        <f>'Raw Data'!K115</f>
        <v>0</v>
      </c>
      <c r="J21" s="55">
        <f>'Raw Data'!L115</f>
        <v>0</v>
      </c>
      <c r="K21" s="55">
        <f>'Raw Data'!M115</f>
        <v>0</v>
      </c>
      <c r="L21" s="148">
        <f t="shared" si="0"/>
        <v>0</v>
      </c>
      <c r="M21" s="131"/>
      <c r="N21" s="131"/>
      <c r="O21" s="131"/>
      <c r="P21" s="55">
        <f>'Raw Data'!O115</f>
        <v>0</v>
      </c>
      <c r="Q21" s="55">
        <f>'Raw Data'!P115</f>
        <v>0</v>
      </c>
      <c r="R21" s="55">
        <f>'Raw Data'!Q115</f>
        <v>0</v>
      </c>
      <c r="S21" s="55">
        <f>'Raw Data'!R115</f>
        <v>0</v>
      </c>
      <c r="T21" s="55">
        <f>'Raw Data'!S115</f>
        <v>0</v>
      </c>
      <c r="U21" s="55">
        <f>'Raw Data'!T115</f>
        <v>0</v>
      </c>
      <c r="V21" s="55">
        <f>'Raw Data'!U115</f>
        <v>0</v>
      </c>
      <c r="W21" s="55">
        <f>'Raw Data'!V115</f>
        <v>0</v>
      </c>
      <c r="X21" s="148">
        <f t="shared" si="1"/>
        <v>0</v>
      </c>
      <c r="Y21" s="76"/>
      <c r="Z21" s="5"/>
      <c r="AA21" s="5"/>
      <c r="AB21" s="6">
        <f t="shared" si="2"/>
        <v>0</v>
      </c>
    </row>
    <row r="22" spans="2:28" ht="12.75" thickBot="1">
      <c r="B22" s="122">
        <v>6</v>
      </c>
      <c r="C22" s="17"/>
      <c r="D22" s="55">
        <f>'Raw Data'!F122</f>
        <v>0</v>
      </c>
      <c r="E22" s="55">
        <f>'Raw Data'!G122</f>
        <v>0</v>
      </c>
      <c r="F22" s="55">
        <f>'Raw Data'!H122</f>
        <v>0</v>
      </c>
      <c r="G22" s="55">
        <f>'Raw Data'!I122</f>
        <v>0</v>
      </c>
      <c r="H22" s="55">
        <f>'Raw Data'!J122</f>
        <v>0</v>
      </c>
      <c r="I22" s="55">
        <f>'Raw Data'!K122</f>
        <v>0</v>
      </c>
      <c r="J22" s="55">
        <f>'Raw Data'!L122</f>
        <v>0</v>
      </c>
      <c r="K22" s="55">
        <f>'Raw Data'!M122</f>
        <v>0</v>
      </c>
      <c r="L22" s="148">
        <f t="shared" si="0"/>
        <v>0</v>
      </c>
      <c r="M22" s="131"/>
      <c r="N22" s="131"/>
      <c r="O22" s="131"/>
      <c r="P22" s="55">
        <f>'Raw Data'!O122</f>
        <v>0</v>
      </c>
      <c r="Q22" s="55">
        <f>'Raw Data'!P122</f>
        <v>0</v>
      </c>
      <c r="R22" s="55">
        <f>'Raw Data'!Q122</f>
        <v>0</v>
      </c>
      <c r="S22" s="55">
        <f>'Raw Data'!R122</f>
        <v>0</v>
      </c>
      <c r="T22" s="55">
        <f>'Raw Data'!S122</f>
        <v>0</v>
      </c>
      <c r="U22" s="55">
        <f>'Raw Data'!T122</f>
        <v>0</v>
      </c>
      <c r="V22" s="55">
        <f>'Raw Data'!U122</f>
        <v>0</v>
      </c>
      <c r="W22" s="55">
        <f>'Raw Data'!V122</f>
        <v>0</v>
      </c>
      <c r="X22" s="148">
        <f t="shared" si="1"/>
        <v>0</v>
      </c>
      <c r="Y22" s="76"/>
      <c r="Z22" s="5"/>
      <c r="AA22" s="5"/>
      <c r="AB22" s="6">
        <f t="shared" si="2"/>
        <v>0</v>
      </c>
    </row>
    <row r="23" spans="2:28" ht="12.75" thickBot="1">
      <c r="B23" s="122">
        <v>36</v>
      </c>
      <c r="C23" s="17"/>
      <c r="D23" s="55">
        <f>'Raw Data'!F129</f>
        <v>0</v>
      </c>
      <c r="E23" s="55">
        <f>'Raw Data'!G129</f>
        <v>0</v>
      </c>
      <c r="F23" s="55">
        <f>'Raw Data'!H129</f>
        <v>0</v>
      </c>
      <c r="G23" s="55">
        <f>'Raw Data'!I129</f>
        <v>0</v>
      </c>
      <c r="H23" s="55">
        <f>'Raw Data'!J129</f>
        <v>0</v>
      </c>
      <c r="I23" s="55">
        <f>'Raw Data'!K129</f>
        <v>0</v>
      </c>
      <c r="J23" s="55">
        <f>'Raw Data'!L129</f>
        <v>0</v>
      </c>
      <c r="K23" s="55">
        <f>'Raw Data'!M129</f>
        <v>0</v>
      </c>
      <c r="L23" s="143">
        <f t="shared" si="0"/>
        <v>0</v>
      </c>
      <c r="M23" s="131"/>
      <c r="N23" s="131"/>
      <c r="O23" s="131"/>
      <c r="P23" s="55">
        <f>'Raw Data'!O129</f>
        <v>0</v>
      </c>
      <c r="Q23" s="55">
        <f>'Raw Data'!P129</f>
        <v>1</v>
      </c>
      <c r="R23" s="55">
        <f>'Raw Data'!Q129</f>
        <v>0</v>
      </c>
      <c r="S23" s="55">
        <f>'Raw Data'!R129</f>
        <v>0</v>
      </c>
      <c r="T23" s="55">
        <f>'Raw Data'!S129</f>
        <v>0</v>
      </c>
      <c r="U23" s="55">
        <f>'Raw Data'!T129</f>
        <v>0</v>
      </c>
      <c r="V23" s="55">
        <f>'Raw Data'!U129</f>
        <v>0</v>
      </c>
      <c r="W23" s="55">
        <f>'Raw Data'!V129</f>
        <v>0</v>
      </c>
      <c r="X23" s="143">
        <f t="shared" si="1"/>
        <v>1</v>
      </c>
      <c r="Y23" s="76"/>
      <c r="Z23" s="5"/>
      <c r="AA23" s="5"/>
      <c r="AB23" s="6">
        <f t="shared" si="2"/>
        <v>1</v>
      </c>
    </row>
    <row r="24" spans="3:27" ht="12">
      <c r="C24" s="17"/>
      <c r="L24" s="22"/>
      <c r="M24" s="22"/>
      <c r="N24" s="22"/>
      <c r="O24" s="22"/>
      <c r="X24" s="3"/>
      <c r="Y24" s="3"/>
      <c r="Z24" s="3"/>
      <c r="AA24" s="3"/>
    </row>
    <row r="25" spans="3:28" ht="15.75" thickBot="1">
      <c r="C25" s="17"/>
      <c r="D25" s="8"/>
      <c r="E25" s="8"/>
      <c r="F25" s="8"/>
      <c r="G25" s="8"/>
      <c r="H25" s="8"/>
      <c r="I25" s="8"/>
      <c r="J25" s="8"/>
      <c r="K25" s="8"/>
      <c r="L25" s="23"/>
      <c r="M25" s="23"/>
      <c r="N25" s="23"/>
      <c r="O25" s="23"/>
      <c r="P25" s="8"/>
      <c r="Q25" s="8"/>
      <c r="R25" s="8"/>
      <c r="S25" s="8"/>
      <c r="T25" s="8"/>
      <c r="U25" s="8"/>
      <c r="V25" s="8"/>
      <c r="W25" s="8"/>
      <c r="X25" s="5"/>
      <c r="Y25" s="5"/>
      <c r="Z25" s="137"/>
      <c r="AA25" s="95" t="s">
        <v>90</v>
      </c>
      <c r="AB25" s="75">
        <f>SUM(AB6:AB23)</f>
        <v>7</v>
      </c>
    </row>
    <row r="26" spans="2:28" ht="15">
      <c r="B26" s="13" t="s">
        <v>62</v>
      </c>
      <c r="C26" s="17"/>
      <c r="D26" s="56">
        <f aca="true" t="shared" si="3" ref="D26:L26">COUNT(D6:D23)</f>
        <v>18</v>
      </c>
      <c r="E26" s="57">
        <f t="shared" si="3"/>
        <v>18</v>
      </c>
      <c r="F26" s="57">
        <f t="shared" si="3"/>
        <v>18</v>
      </c>
      <c r="G26" s="57">
        <f t="shared" si="3"/>
        <v>18</v>
      </c>
      <c r="H26" s="57">
        <f t="shared" si="3"/>
        <v>18</v>
      </c>
      <c r="I26" s="57">
        <f t="shared" si="3"/>
        <v>18</v>
      </c>
      <c r="J26" s="57">
        <f t="shared" si="3"/>
        <v>18</v>
      </c>
      <c r="K26" s="127">
        <f t="shared" si="3"/>
        <v>18</v>
      </c>
      <c r="L26" s="58">
        <f t="shared" si="3"/>
        <v>18</v>
      </c>
      <c r="M26" s="132"/>
      <c r="N26" s="132"/>
      <c r="O26" s="132"/>
      <c r="P26" s="56">
        <f aca="true" t="shared" si="4" ref="P26:X26">COUNT(P6:P23)</f>
        <v>18</v>
      </c>
      <c r="Q26" s="57">
        <f t="shared" si="4"/>
        <v>18</v>
      </c>
      <c r="R26" s="57">
        <f t="shared" si="4"/>
        <v>18</v>
      </c>
      <c r="S26" s="57">
        <f t="shared" si="4"/>
        <v>18</v>
      </c>
      <c r="T26" s="57">
        <f t="shared" si="4"/>
        <v>18</v>
      </c>
      <c r="U26" s="57">
        <f t="shared" si="4"/>
        <v>18</v>
      </c>
      <c r="V26" s="57">
        <f t="shared" si="4"/>
        <v>18</v>
      </c>
      <c r="W26" s="58">
        <f t="shared" si="4"/>
        <v>18</v>
      </c>
      <c r="X26" s="58">
        <f t="shared" si="4"/>
        <v>18</v>
      </c>
      <c r="Y26" s="149"/>
      <c r="Z26" s="138"/>
      <c r="AA26" s="95" t="s">
        <v>91</v>
      </c>
      <c r="AB26" s="19">
        <f>AVERAGE(AB6:AB23)</f>
        <v>0.3888888888888889</v>
      </c>
    </row>
    <row r="27" spans="2:28" ht="15">
      <c r="B27" s="13" t="s">
        <v>63</v>
      </c>
      <c r="C27" s="17"/>
      <c r="D27" s="48">
        <f aca="true" t="shared" si="5" ref="D27:L27">AVERAGE(D6:D23)</f>
        <v>0</v>
      </c>
      <c r="E27" s="49">
        <f t="shared" si="5"/>
        <v>0</v>
      </c>
      <c r="F27" s="49">
        <f t="shared" si="5"/>
        <v>0</v>
      </c>
      <c r="G27" s="49">
        <f t="shared" si="5"/>
        <v>0</v>
      </c>
      <c r="H27" s="49">
        <f t="shared" si="5"/>
        <v>0</v>
      </c>
      <c r="I27" s="49">
        <f t="shared" si="5"/>
        <v>0</v>
      </c>
      <c r="J27" s="49">
        <f t="shared" si="5"/>
        <v>0</v>
      </c>
      <c r="K27" s="128">
        <f t="shared" si="5"/>
        <v>0</v>
      </c>
      <c r="L27" s="50">
        <f t="shared" si="5"/>
        <v>0</v>
      </c>
      <c r="M27" s="133"/>
      <c r="N27" s="133"/>
      <c r="O27" s="133"/>
      <c r="P27" s="48">
        <f aca="true" t="shared" si="6" ref="P27:X27">AVERAGE(P6:P23)</f>
        <v>0.16666666666666666</v>
      </c>
      <c r="Q27" s="49">
        <f t="shared" si="6"/>
        <v>0.1111111111111111</v>
      </c>
      <c r="R27" s="49">
        <f t="shared" si="6"/>
        <v>0</v>
      </c>
      <c r="S27" s="49">
        <f t="shared" si="6"/>
        <v>0</v>
      </c>
      <c r="T27" s="49">
        <f t="shared" si="6"/>
        <v>0.05555555555555555</v>
      </c>
      <c r="U27" s="49">
        <f t="shared" si="6"/>
        <v>0.05555555555555555</v>
      </c>
      <c r="V27" s="49">
        <f t="shared" si="6"/>
        <v>0</v>
      </c>
      <c r="W27" s="50">
        <f t="shared" si="6"/>
        <v>0</v>
      </c>
      <c r="X27" s="50">
        <f t="shared" si="6"/>
        <v>0.3888888888888889</v>
      </c>
      <c r="Y27" s="151"/>
      <c r="Z27" s="79"/>
      <c r="AA27" s="95" t="s">
        <v>41</v>
      </c>
      <c r="AB27" s="19">
        <f>STDEV(AB6:AB23)</f>
        <v>0.6978023391872253</v>
      </c>
    </row>
    <row r="28" spans="2:28" ht="15.75" thickBot="1">
      <c r="B28" s="13" t="s">
        <v>64</v>
      </c>
      <c r="C28" s="17"/>
      <c r="D28" s="51">
        <f>STDEV(D6:D23)</f>
        <v>0</v>
      </c>
      <c r="E28" s="51">
        <f aca="true" t="shared" si="7" ref="E28:L28">STDEV(E6:E23)</f>
        <v>0</v>
      </c>
      <c r="F28" s="51">
        <f t="shared" si="7"/>
        <v>0</v>
      </c>
      <c r="G28" s="51">
        <f t="shared" si="7"/>
        <v>0</v>
      </c>
      <c r="H28" s="51">
        <f t="shared" si="7"/>
        <v>0</v>
      </c>
      <c r="I28" s="51">
        <f t="shared" si="7"/>
        <v>0</v>
      </c>
      <c r="J28" s="51">
        <f t="shared" si="7"/>
        <v>0</v>
      </c>
      <c r="K28" s="51">
        <f t="shared" si="7"/>
        <v>0</v>
      </c>
      <c r="L28" s="51">
        <f t="shared" si="7"/>
        <v>0</v>
      </c>
      <c r="M28" s="133"/>
      <c r="N28" s="133"/>
      <c r="O28" s="133"/>
      <c r="P28" s="51">
        <f>STDEV(P6:P23)</f>
        <v>0.3834824944236852</v>
      </c>
      <c r="Q28" s="51">
        <f aca="true" t="shared" si="8" ref="Q28:X28">STDEV(Q6:Q23)</f>
        <v>0.32338083338177726</v>
      </c>
      <c r="R28" s="51">
        <f t="shared" si="8"/>
        <v>0</v>
      </c>
      <c r="S28" s="51">
        <f t="shared" si="8"/>
        <v>0</v>
      </c>
      <c r="T28" s="51">
        <f t="shared" si="8"/>
        <v>0.23570226039551584</v>
      </c>
      <c r="U28" s="51">
        <f t="shared" si="8"/>
        <v>0.23570226039551584</v>
      </c>
      <c r="V28" s="51">
        <f t="shared" si="8"/>
        <v>0</v>
      </c>
      <c r="W28" s="51">
        <f t="shared" si="8"/>
        <v>0</v>
      </c>
      <c r="X28" s="51">
        <f t="shared" si="8"/>
        <v>0.6978023391872253</v>
      </c>
      <c r="Y28" s="150"/>
      <c r="Z28" s="79"/>
      <c r="AB28" s="19"/>
    </row>
    <row r="29" spans="2:28" ht="15">
      <c r="B29" s="13"/>
      <c r="C29" s="1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20"/>
      <c r="Y29" s="20"/>
      <c r="Z29" s="79"/>
      <c r="AA29" s="5"/>
      <c r="AB29" s="19"/>
    </row>
    <row r="30" spans="3:32" ht="12">
      <c r="C30" s="17"/>
      <c r="AC30" s="5"/>
      <c r="AD30" s="5"/>
      <c r="AE30" s="5"/>
      <c r="AF30" s="8"/>
    </row>
    <row r="31" spans="3:32" ht="12">
      <c r="C31" s="17"/>
      <c r="AC31" s="5"/>
      <c r="AD31" s="3"/>
      <c r="AE31" s="5"/>
      <c r="AF31" s="8"/>
    </row>
    <row r="32" spans="1:32" ht="12.75" thickBot="1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1"/>
      <c r="AD32" s="11"/>
      <c r="AE32" s="11"/>
      <c r="AF32" s="12"/>
    </row>
    <row r="33" spans="1:32" ht="15.75" thickTop="1">
      <c r="A33" s="8"/>
      <c r="B33" s="2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62"/>
      <c r="R33" s="162"/>
      <c r="S33" s="162"/>
      <c r="T33" s="162"/>
      <c r="U33" s="162"/>
      <c r="V33" s="162"/>
      <c r="W33" s="8"/>
      <c r="X33" s="8"/>
      <c r="Y33" s="8"/>
      <c r="Z33" s="8"/>
      <c r="AA33" s="8"/>
      <c r="AB33" s="8"/>
      <c r="AC33" s="23"/>
      <c r="AD33" s="23"/>
      <c r="AE33" s="23"/>
      <c r="AF33" s="24"/>
    </row>
    <row r="34" spans="1:32" ht="15">
      <c r="A34" s="8"/>
      <c r="B34" s="21" t="str">
        <f>B1</f>
        <v>28 Days Lower Jaw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8"/>
      <c r="AB34" s="8"/>
      <c r="AC34" s="23"/>
      <c r="AD34" s="23"/>
      <c r="AE34" s="23"/>
      <c r="AF34" s="24"/>
    </row>
    <row r="35" spans="1:32" ht="15">
      <c r="A35" s="8"/>
      <c r="B35" s="21"/>
      <c r="C35" s="8"/>
      <c r="D35" s="8"/>
      <c r="E35" s="8"/>
      <c r="F35" s="8"/>
      <c r="G35" s="8"/>
      <c r="H35" s="8"/>
      <c r="I35" s="8"/>
      <c r="J35" s="8"/>
      <c r="K35" s="233" t="s">
        <v>87</v>
      </c>
      <c r="L35" s="233"/>
      <c r="M35" s="233"/>
      <c r="N35" s="233"/>
      <c r="O35" s="233"/>
      <c r="P35" s="233"/>
      <c r="Q35" s="23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23"/>
      <c r="AD35" s="23"/>
      <c r="AE35" s="23"/>
      <c r="AF35" s="24"/>
    </row>
    <row r="36" spans="1:32" ht="12.75" thickBot="1">
      <c r="A36" s="8"/>
      <c r="B36" s="2" t="s">
        <v>66</v>
      </c>
      <c r="C36" s="8"/>
      <c r="D36" s="230" t="s">
        <v>21</v>
      </c>
      <c r="E36" s="237"/>
      <c r="F36" s="237"/>
      <c r="G36" s="237"/>
      <c r="H36" s="237"/>
      <c r="I36" s="237"/>
      <c r="J36" s="237"/>
      <c r="K36" s="237"/>
      <c r="L36" s="237"/>
      <c r="M36" s="146"/>
      <c r="N36" s="146"/>
      <c r="O36" s="146"/>
      <c r="P36" s="230" t="s">
        <v>23</v>
      </c>
      <c r="Q36" s="230"/>
      <c r="R36" s="230"/>
      <c r="S36" s="230"/>
      <c r="T36" s="230"/>
      <c r="U36" s="230"/>
      <c r="V36" s="230"/>
      <c r="W36" s="230"/>
      <c r="X36" s="230"/>
      <c r="Y36" s="3"/>
      <c r="Z36" s="3"/>
      <c r="AA36" s="3"/>
      <c r="AC36" s="23"/>
      <c r="AD36" s="23"/>
      <c r="AE36" s="23"/>
      <c r="AF36" s="152"/>
    </row>
    <row r="37" spans="1:32" ht="12.75" thickBot="1">
      <c r="A37" s="8"/>
      <c r="C37" s="8"/>
      <c r="D37" s="238" t="s">
        <v>43</v>
      </c>
      <c r="E37" s="239"/>
      <c r="F37" s="239"/>
      <c r="G37" s="239"/>
      <c r="H37" s="239"/>
      <c r="I37" s="239"/>
      <c r="J37" s="239"/>
      <c r="K37" s="239"/>
      <c r="L37" s="199"/>
      <c r="M37" s="147"/>
      <c r="N37" s="147"/>
      <c r="O37" s="147"/>
      <c r="P37" s="239" t="s">
        <v>43</v>
      </c>
      <c r="Q37" s="239"/>
      <c r="R37" s="239"/>
      <c r="S37" s="239"/>
      <c r="T37" s="239"/>
      <c r="U37" s="239"/>
      <c r="V37" s="239"/>
      <c r="W37" s="239"/>
      <c r="X37" s="199"/>
      <c r="Y37" s="3"/>
      <c r="Z37" s="3"/>
      <c r="AA37" s="3"/>
      <c r="AB37" s="141" t="s">
        <v>17</v>
      </c>
      <c r="AC37" s="22"/>
      <c r="AD37" s="22"/>
      <c r="AE37" s="23"/>
      <c r="AF37" s="23"/>
    </row>
    <row r="38" spans="2:32" ht="13.5" thickBot="1">
      <c r="B38" s="85" t="s">
        <v>96</v>
      </c>
      <c r="C38" s="17"/>
      <c r="D38" s="25" t="s">
        <v>78</v>
      </c>
      <c r="E38" s="26" t="s">
        <v>79</v>
      </c>
      <c r="F38" s="26" t="s">
        <v>80</v>
      </c>
      <c r="G38" s="26" t="s">
        <v>84</v>
      </c>
      <c r="H38" s="73" t="s">
        <v>81</v>
      </c>
      <c r="I38" s="73" t="s">
        <v>82</v>
      </c>
      <c r="J38" s="73" t="s">
        <v>83</v>
      </c>
      <c r="K38" s="126" t="s">
        <v>85</v>
      </c>
      <c r="L38" s="74" t="s">
        <v>98</v>
      </c>
      <c r="M38" s="130"/>
      <c r="N38" s="130"/>
      <c r="O38" s="130"/>
      <c r="P38" s="134" t="s">
        <v>78</v>
      </c>
      <c r="Q38" s="26" t="s">
        <v>79</v>
      </c>
      <c r="R38" s="26" t="s">
        <v>80</v>
      </c>
      <c r="S38" s="26" t="s">
        <v>84</v>
      </c>
      <c r="T38" s="73" t="s">
        <v>81</v>
      </c>
      <c r="U38" s="73" t="s">
        <v>82</v>
      </c>
      <c r="V38" s="73" t="s">
        <v>83</v>
      </c>
      <c r="W38" s="74" t="s">
        <v>85</v>
      </c>
      <c r="X38" s="74" t="s">
        <v>98</v>
      </c>
      <c r="Y38" s="98"/>
      <c r="Z38" s="4"/>
      <c r="AA38" s="4"/>
      <c r="AB38" s="142" t="s">
        <v>100</v>
      </c>
      <c r="AC38" s="153"/>
      <c r="AD38" s="153"/>
      <c r="AE38" s="22"/>
      <c r="AF38" s="154"/>
    </row>
    <row r="39" spans="2:32" ht="12.75" thickBot="1">
      <c r="B39" s="122">
        <v>4</v>
      </c>
      <c r="C39" s="17"/>
      <c r="D39" s="55">
        <f>'Raw Data'!F140</f>
        <v>0</v>
      </c>
      <c r="E39" s="55">
        <f>'Raw Data'!G140</f>
        <v>0</v>
      </c>
      <c r="F39" s="55">
        <f>'Raw Data'!H140</f>
        <v>0</v>
      </c>
      <c r="G39" s="55">
        <f>'Raw Data'!I140</f>
        <v>0</v>
      </c>
      <c r="H39" s="55">
        <f>'Raw Data'!J140</f>
        <v>0</v>
      </c>
      <c r="I39" s="55">
        <f>'Raw Data'!K140</f>
        <v>0</v>
      </c>
      <c r="J39" s="55">
        <f>'Raw Data'!L140</f>
        <v>0</v>
      </c>
      <c r="K39" s="55">
        <f>'Raw Data'!M140</f>
        <v>0</v>
      </c>
      <c r="L39" s="148">
        <f>SUM(D39:K39)</f>
        <v>0</v>
      </c>
      <c r="M39" s="131"/>
      <c r="N39" s="131"/>
      <c r="O39" s="131"/>
      <c r="P39" s="55">
        <f>'Raw Data'!O140</f>
        <v>1</v>
      </c>
      <c r="Q39" s="55">
        <f>'Raw Data'!P140</f>
        <v>1</v>
      </c>
      <c r="R39" s="55">
        <f>'Raw Data'!Q140</f>
        <v>1</v>
      </c>
      <c r="S39" s="55">
        <f>'Raw Data'!R140</f>
        <v>0</v>
      </c>
      <c r="T39" s="55">
        <f>'Raw Data'!S140</f>
        <v>1</v>
      </c>
      <c r="U39" s="55">
        <f>'Raw Data'!T140</f>
        <v>1</v>
      </c>
      <c r="V39" s="55">
        <f>'Raw Data'!U140</f>
        <v>1</v>
      </c>
      <c r="W39" s="55">
        <f>'Raw Data'!V140</f>
        <v>1</v>
      </c>
      <c r="X39" s="148">
        <f>SUM(P39:W39)</f>
        <v>7</v>
      </c>
      <c r="Y39" s="76"/>
      <c r="Z39" s="3"/>
      <c r="AA39" s="3"/>
      <c r="AB39" s="6">
        <f>X39-L39</f>
        <v>7</v>
      </c>
      <c r="AC39" s="22"/>
      <c r="AD39" s="22"/>
      <c r="AE39" s="22"/>
      <c r="AF39" s="23"/>
    </row>
    <row r="40" spans="2:32" ht="12.75" thickBot="1">
      <c r="B40" s="122">
        <v>25</v>
      </c>
      <c r="C40" s="17"/>
      <c r="D40" s="55">
        <f>'Raw Data'!F147</f>
        <v>0</v>
      </c>
      <c r="E40" s="55">
        <f>'Raw Data'!G147</f>
        <v>0</v>
      </c>
      <c r="F40" s="55">
        <f>'Raw Data'!H147</f>
        <v>0</v>
      </c>
      <c r="G40" s="55">
        <f>'Raw Data'!I147</f>
        <v>0</v>
      </c>
      <c r="H40" s="55">
        <f>'Raw Data'!J147</f>
        <v>0</v>
      </c>
      <c r="I40" s="55">
        <f>'Raw Data'!K147</f>
        <v>0</v>
      </c>
      <c r="J40" s="55">
        <f>'Raw Data'!L147</f>
        <v>0</v>
      </c>
      <c r="K40" s="55">
        <f>'Raw Data'!M147</f>
        <v>0</v>
      </c>
      <c r="L40" s="148">
        <f aca="true" t="shared" si="9" ref="L40:L56">SUM(D40:K40)</f>
        <v>0</v>
      </c>
      <c r="M40" s="131"/>
      <c r="N40" s="131"/>
      <c r="O40" s="131"/>
      <c r="P40" s="55">
        <f>'Raw Data'!O147</f>
        <v>1</v>
      </c>
      <c r="Q40" s="55">
        <f>'Raw Data'!P147</f>
        <v>0</v>
      </c>
      <c r="R40" s="55">
        <f>'Raw Data'!Q147</f>
        <v>0</v>
      </c>
      <c r="S40" s="55">
        <f>'Raw Data'!R147</f>
        <v>0</v>
      </c>
      <c r="T40" s="55">
        <f>'Raw Data'!S147</f>
        <v>2</v>
      </c>
      <c r="U40" s="55">
        <f>'Raw Data'!T147</f>
        <v>1</v>
      </c>
      <c r="V40" s="55">
        <f>'Raw Data'!U147</f>
        <v>0</v>
      </c>
      <c r="W40" s="55">
        <f>'Raw Data'!V147</f>
        <v>0</v>
      </c>
      <c r="X40" s="148">
        <f aca="true" t="shared" si="10" ref="X40:X56">SUM(P40:W40)</f>
        <v>4</v>
      </c>
      <c r="Y40" s="76"/>
      <c r="Z40" s="3"/>
      <c r="AA40" s="3"/>
      <c r="AB40" s="6">
        <f aca="true" t="shared" si="11" ref="AB40:AB47">X40-L40</f>
        <v>4</v>
      </c>
      <c r="AC40" s="22"/>
      <c r="AD40" s="22"/>
      <c r="AE40" s="22"/>
      <c r="AF40" s="23"/>
    </row>
    <row r="41" spans="2:32" ht="12.75" thickBot="1">
      <c r="B41" s="122">
        <v>8</v>
      </c>
      <c r="C41" s="17"/>
      <c r="D41" s="55">
        <f>'Raw Data'!F154</f>
        <v>0</v>
      </c>
      <c r="E41" s="55">
        <f>'Raw Data'!G154</f>
        <v>0</v>
      </c>
      <c r="F41" s="55">
        <f>'Raw Data'!H154</f>
        <v>0</v>
      </c>
      <c r="G41" s="55">
        <f>'Raw Data'!I154</f>
        <v>0</v>
      </c>
      <c r="H41" s="55">
        <f>'Raw Data'!J154</f>
        <v>0</v>
      </c>
      <c r="I41" s="55">
        <f>'Raw Data'!K154</f>
        <v>0</v>
      </c>
      <c r="J41" s="55">
        <f>'Raw Data'!L154</f>
        <v>0</v>
      </c>
      <c r="K41" s="55">
        <f>'Raw Data'!M154</f>
        <v>0</v>
      </c>
      <c r="L41" s="148">
        <f t="shared" si="9"/>
        <v>0</v>
      </c>
      <c r="M41" s="131"/>
      <c r="N41" s="131"/>
      <c r="O41" s="131"/>
      <c r="P41" s="55">
        <f>'Raw Data'!O154</f>
        <v>0</v>
      </c>
      <c r="Q41" s="55">
        <f>'Raw Data'!P154</f>
        <v>0</v>
      </c>
      <c r="R41" s="55">
        <f>'Raw Data'!Q154</f>
        <v>0</v>
      </c>
      <c r="S41" s="55">
        <f>'Raw Data'!R154</f>
        <v>0</v>
      </c>
      <c r="T41" s="55">
        <f>'Raw Data'!S154</f>
        <v>0</v>
      </c>
      <c r="U41" s="55">
        <f>'Raw Data'!T154</f>
        <v>1</v>
      </c>
      <c r="V41" s="55">
        <f>'Raw Data'!U154</f>
        <v>0</v>
      </c>
      <c r="W41" s="55">
        <f>'Raw Data'!V154</f>
        <v>0</v>
      </c>
      <c r="X41" s="148">
        <f t="shared" si="10"/>
        <v>1</v>
      </c>
      <c r="Y41" s="76"/>
      <c r="Z41" s="3"/>
      <c r="AA41" s="3"/>
      <c r="AB41" s="6">
        <f t="shared" si="11"/>
        <v>1</v>
      </c>
      <c r="AC41" s="22"/>
      <c r="AD41" s="22"/>
      <c r="AE41" s="22"/>
      <c r="AF41" s="23"/>
    </row>
    <row r="42" spans="2:32" ht="12.75" thickBot="1">
      <c r="B42" s="122">
        <v>28</v>
      </c>
      <c r="C42" s="17"/>
      <c r="D42" s="55">
        <f>'Raw Data'!F161</f>
        <v>0</v>
      </c>
      <c r="E42" s="55">
        <f>'Raw Data'!G161</f>
        <v>0</v>
      </c>
      <c r="F42" s="55">
        <f>'Raw Data'!H161</f>
        <v>0</v>
      </c>
      <c r="G42" s="55">
        <f>'Raw Data'!I161</f>
        <v>0</v>
      </c>
      <c r="H42" s="55">
        <f>'Raw Data'!J161</f>
        <v>0</v>
      </c>
      <c r="I42" s="55">
        <f>'Raw Data'!K161</f>
        <v>0</v>
      </c>
      <c r="J42" s="55">
        <f>'Raw Data'!L161</f>
        <v>0</v>
      </c>
      <c r="K42" s="55">
        <f>'Raw Data'!M161</f>
        <v>0</v>
      </c>
      <c r="L42" s="148">
        <f t="shared" si="9"/>
        <v>0</v>
      </c>
      <c r="M42" s="131"/>
      <c r="N42" s="131"/>
      <c r="O42" s="131"/>
      <c r="P42" s="55">
        <f>'Raw Data'!O161</f>
        <v>1</v>
      </c>
      <c r="Q42" s="55">
        <f>'Raw Data'!P161</f>
        <v>1</v>
      </c>
      <c r="R42" s="55">
        <f>'Raw Data'!Q161</f>
        <v>1</v>
      </c>
      <c r="S42" s="55">
        <f>'Raw Data'!R161</f>
        <v>1</v>
      </c>
      <c r="T42" s="55">
        <f>'Raw Data'!S161</f>
        <v>1</v>
      </c>
      <c r="U42" s="55">
        <f>'Raw Data'!T161</f>
        <v>1</v>
      </c>
      <c r="V42" s="55">
        <f>'Raw Data'!U161</f>
        <v>1</v>
      </c>
      <c r="W42" s="55">
        <f>'Raw Data'!V161</f>
        <v>1</v>
      </c>
      <c r="X42" s="148">
        <f t="shared" si="10"/>
        <v>8</v>
      </c>
      <c r="Y42" s="76"/>
      <c r="Z42" s="3"/>
      <c r="AA42" s="3"/>
      <c r="AB42" s="6">
        <f t="shared" si="11"/>
        <v>8</v>
      </c>
      <c r="AC42" s="22"/>
      <c r="AD42" s="22"/>
      <c r="AE42" s="22"/>
      <c r="AF42" s="23"/>
    </row>
    <row r="43" spans="2:32" ht="12.75" thickBot="1">
      <c r="B43" s="122">
        <v>11</v>
      </c>
      <c r="C43" s="17"/>
      <c r="D43" s="55">
        <f>'Raw Data'!F168</f>
        <v>0</v>
      </c>
      <c r="E43" s="55">
        <f>'Raw Data'!G168</f>
        <v>0</v>
      </c>
      <c r="F43" s="55">
        <f>'Raw Data'!H168</f>
        <v>0</v>
      </c>
      <c r="G43" s="55">
        <f>'Raw Data'!I168</f>
        <v>0</v>
      </c>
      <c r="H43" s="55">
        <f>'Raw Data'!J168</f>
        <v>0</v>
      </c>
      <c r="I43" s="55">
        <f>'Raw Data'!K168</f>
        <v>0</v>
      </c>
      <c r="J43" s="55">
        <f>'Raw Data'!L168</f>
        <v>0</v>
      </c>
      <c r="K43" s="55">
        <f>'Raw Data'!M168</f>
        <v>0</v>
      </c>
      <c r="L43" s="148">
        <f t="shared" si="9"/>
        <v>0</v>
      </c>
      <c r="M43" s="131"/>
      <c r="N43" s="131"/>
      <c r="O43" s="131"/>
      <c r="P43" s="55">
        <f>'Raw Data'!O168</f>
        <v>1</v>
      </c>
      <c r="Q43" s="55">
        <f>'Raw Data'!P168</f>
        <v>1</v>
      </c>
      <c r="R43" s="55">
        <f>'Raw Data'!Q168</f>
        <v>1</v>
      </c>
      <c r="S43" s="55">
        <f>'Raw Data'!R168</f>
        <v>1</v>
      </c>
      <c r="T43" s="55">
        <f>'Raw Data'!S168</f>
        <v>1</v>
      </c>
      <c r="U43" s="55">
        <f>'Raw Data'!T168</f>
        <v>0</v>
      </c>
      <c r="V43" s="55">
        <f>'Raw Data'!U168</f>
        <v>0</v>
      </c>
      <c r="W43" s="55">
        <f>'Raw Data'!V168</f>
        <v>1</v>
      </c>
      <c r="X43" s="148">
        <f t="shared" si="10"/>
        <v>6</v>
      </c>
      <c r="Y43" s="76"/>
      <c r="Z43" s="3"/>
      <c r="AA43" s="3"/>
      <c r="AB43" s="6">
        <f t="shared" si="11"/>
        <v>6</v>
      </c>
      <c r="AC43" s="22"/>
      <c r="AD43" s="22"/>
      <c r="AE43" s="22"/>
      <c r="AF43" s="23"/>
    </row>
    <row r="44" spans="2:32" ht="12.75" thickBot="1">
      <c r="B44" s="122">
        <v>18</v>
      </c>
      <c r="C44" s="17"/>
      <c r="D44" s="55">
        <f>'Raw Data'!F175</f>
        <v>0</v>
      </c>
      <c r="E44" s="55">
        <f>'Raw Data'!G175</f>
        <v>0</v>
      </c>
      <c r="F44" s="55">
        <f>'Raw Data'!H175</f>
        <v>0</v>
      </c>
      <c r="G44" s="55">
        <f>'Raw Data'!I175</f>
        <v>0</v>
      </c>
      <c r="H44" s="55">
        <f>'Raw Data'!J175</f>
        <v>0</v>
      </c>
      <c r="I44" s="55">
        <f>'Raw Data'!K175</f>
        <v>0</v>
      </c>
      <c r="J44" s="55">
        <f>'Raw Data'!L175</f>
        <v>0</v>
      </c>
      <c r="K44" s="55">
        <f>'Raw Data'!M175</f>
        <v>0</v>
      </c>
      <c r="L44" s="148">
        <f t="shared" si="9"/>
        <v>0</v>
      </c>
      <c r="M44" s="131"/>
      <c r="N44" s="131"/>
      <c r="O44" s="131"/>
      <c r="P44" s="55">
        <f>'Raw Data'!O175</f>
        <v>1</v>
      </c>
      <c r="Q44" s="55">
        <f>'Raw Data'!P175</f>
        <v>0</v>
      </c>
      <c r="R44" s="55">
        <f>'Raw Data'!Q175</f>
        <v>1</v>
      </c>
      <c r="S44" s="55">
        <f>'Raw Data'!R175</f>
        <v>1</v>
      </c>
      <c r="T44" s="55">
        <f>'Raw Data'!S175</f>
        <v>1</v>
      </c>
      <c r="U44" s="55">
        <f>'Raw Data'!T175</f>
        <v>0</v>
      </c>
      <c r="V44" s="55">
        <f>'Raw Data'!U175</f>
        <v>0</v>
      </c>
      <c r="W44" s="55">
        <f>'Raw Data'!V175</f>
        <v>0</v>
      </c>
      <c r="X44" s="148">
        <f t="shared" si="10"/>
        <v>4</v>
      </c>
      <c r="Y44" s="76"/>
      <c r="Z44" s="3"/>
      <c r="AA44" s="3"/>
      <c r="AB44" s="6">
        <f t="shared" si="11"/>
        <v>4</v>
      </c>
      <c r="AC44" s="22"/>
      <c r="AD44" s="22"/>
      <c r="AE44" s="22"/>
      <c r="AF44" s="23"/>
    </row>
    <row r="45" spans="2:32" ht="12.75" thickBot="1">
      <c r="B45" s="122">
        <v>30</v>
      </c>
      <c r="C45" s="17"/>
      <c r="D45" s="55">
        <f>'Raw Data'!F182</f>
        <v>0</v>
      </c>
      <c r="E45" s="55">
        <f>'Raw Data'!G182</f>
        <v>0</v>
      </c>
      <c r="F45" s="55">
        <f>'Raw Data'!H182</f>
        <v>0</v>
      </c>
      <c r="G45" s="55">
        <f>'Raw Data'!I182</f>
        <v>0</v>
      </c>
      <c r="H45" s="55">
        <f>'Raw Data'!J182</f>
        <v>0</v>
      </c>
      <c r="I45" s="55">
        <f>'Raw Data'!K182</f>
        <v>0</v>
      </c>
      <c r="J45" s="55">
        <f>'Raw Data'!L182</f>
        <v>0</v>
      </c>
      <c r="K45" s="55">
        <f>'Raw Data'!M182</f>
        <v>0</v>
      </c>
      <c r="L45" s="148">
        <f t="shared" si="9"/>
        <v>0</v>
      </c>
      <c r="M45" s="131"/>
      <c r="N45" s="131"/>
      <c r="O45" s="131"/>
      <c r="P45" s="55">
        <f>'Raw Data'!O182</f>
        <v>0</v>
      </c>
      <c r="Q45" s="55">
        <f>'Raw Data'!P182</f>
        <v>0</v>
      </c>
      <c r="R45" s="55">
        <f>'Raw Data'!Q182</f>
        <v>0</v>
      </c>
      <c r="S45" s="55">
        <f>'Raw Data'!R182</f>
        <v>0</v>
      </c>
      <c r="T45" s="55">
        <f>'Raw Data'!S182</f>
        <v>0</v>
      </c>
      <c r="U45" s="55">
        <f>'Raw Data'!T182</f>
        <v>0</v>
      </c>
      <c r="V45" s="55">
        <f>'Raw Data'!U182</f>
        <v>0</v>
      </c>
      <c r="W45" s="55">
        <f>'Raw Data'!V182</f>
        <v>0</v>
      </c>
      <c r="X45" s="148">
        <f t="shared" si="10"/>
        <v>0</v>
      </c>
      <c r="Y45" s="76"/>
      <c r="Z45" s="3"/>
      <c r="AA45" s="3"/>
      <c r="AB45" s="6">
        <f t="shared" si="11"/>
        <v>0</v>
      </c>
      <c r="AC45" s="22"/>
      <c r="AD45" s="22"/>
      <c r="AE45" s="22"/>
      <c r="AF45" s="23"/>
    </row>
    <row r="46" spans="2:32" ht="12.75" thickBot="1">
      <c r="B46" s="122">
        <v>7</v>
      </c>
      <c r="C46" s="17"/>
      <c r="D46" s="55">
        <f>'Raw Data'!F189</f>
        <v>0</v>
      </c>
      <c r="E46" s="55">
        <f>'Raw Data'!G189</f>
        <v>0</v>
      </c>
      <c r="F46" s="55">
        <f>'Raw Data'!H189</f>
        <v>0</v>
      </c>
      <c r="G46" s="55">
        <f>'Raw Data'!I189</f>
        <v>0</v>
      </c>
      <c r="H46" s="55">
        <f>'Raw Data'!J189</f>
        <v>0</v>
      </c>
      <c r="I46" s="55">
        <f>'Raw Data'!K189</f>
        <v>0</v>
      </c>
      <c r="J46" s="55">
        <f>'Raw Data'!L189</f>
        <v>0</v>
      </c>
      <c r="K46" s="55">
        <f>'Raw Data'!M189</f>
        <v>0</v>
      </c>
      <c r="L46" s="148">
        <f t="shared" si="9"/>
        <v>0</v>
      </c>
      <c r="M46" s="131"/>
      <c r="N46" s="131"/>
      <c r="O46" s="131"/>
      <c r="P46" s="55">
        <f>'Raw Data'!O189</f>
        <v>0</v>
      </c>
      <c r="Q46" s="55">
        <f>'Raw Data'!P189</f>
        <v>0</v>
      </c>
      <c r="R46" s="55">
        <f>'Raw Data'!Q189</f>
        <v>0</v>
      </c>
      <c r="S46" s="55">
        <f>'Raw Data'!R189</f>
        <v>0</v>
      </c>
      <c r="T46" s="55">
        <f>'Raw Data'!S189</f>
        <v>0</v>
      </c>
      <c r="U46" s="55">
        <f>'Raw Data'!T189</f>
        <v>0</v>
      </c>
      <c r="V46" s="55">
        <f>'Raw Data'!U189</f>
        <v>0</v>
      </c>
      <c r="W46" s="55">
        <f>'Raw Data'!V189</f>
        <v>0</v>
      </c>
      <c r="X46" s="148">
        <f t="shared" si="10"/>
        <v>0</v>
      </c>
      <c r="Y46" s="76"/>
      <c r="Z46" s="5"/>
      <c r="AA46" s="5"/>
      <c r="AB46" s="6">
        <f t="shared" si="11"/>
        <v>0</v>
      </c>
      <c r="AC46" s="23"/>
      <c r="AD46" s="23"/>
      <c r="AE46" s="22"/>
      <c r="AF46" s="23"/>
    </row>
    <row r="47" spans="2:32" ht="12.75" thickBot="1">
      <c r="B47" s="122">
        <v>12</v>
      </c>
      <c r="C47" s="17"/>
      <c r="D47" s="55">
        <f>'Raw Data'!F196</f>
        <v>0</v>
      </c>
      <c r="E47" s="55">
        <f>'Raw Data'!G196</f>
        <v>0</v>
      </c>
      <c r="F47" s="55">
        <f>'Raw Data'!H196</f>
        <v>0</v>
      </c>
      <c r="G47" s="55">
        <f>'Raw Data'!I196</f>
        <v>0</v>
      </c>
      <c r="H47" s="55">
        <f>'Raw Data'!J196</f>
        <v>0</v>
      </c>
      <c r="I47" s="55">
        <f>'Raw Data'!K196</f>
        <v>0</v>
      </c>
      <c r="J47" s="55">
        <f>'Raw Data'!L196</f>
        <v>0</v>
      </c>
      <c r="K47" s="55">
        <f>'Raw Data'!M196</f>
        <v>0</v>
      </c>
      <c r="L47" s="148">
        <f t="shared" si="9"/>
        <v>0</v>
      </c>
      <c r="M47" s="131"/>
      <c r="N47" s="131"/>
      <c r="O47" s="131"/>
      <c r="P47" s="55">
        <f>'Raw Data'!O196</f>
        <v>0</v>
      </c>
      <c r="Q47" s="55">
        <f>'Raw Data'!P196</f>
        <v>0</v>
      </c>
      <c r="R47" s="55">
        <f>'Raw Data'!Q196</f>
        <v>0</v>
      </c>
      <c r="S47" s="55">
        <f>'Raw Data'!R196</f>
        <v>0</v>
      </c>
      <c r="T47" s="55">
        <f>'Raw Data'!S196</f>
        <v>0</v>
      </c>
      <c r="U47" s="55">
        <f>'Raw Data'!T196</f>
        <v>0</v>
      </c>
      <c r="V47" s="55">
        <f>'Raw Data'!U196</f>
        <v>0</v>
      </c>
      <c r="W47" s="55">
        <f>'Raw Data'!V196</f>
        <v>0</v>
      </c>
      <c r="X47" s="148">
        <f t="shared" si="10"/>
        <v>0</v>
      </c>
      <c r="Y47" s="76"/>
      <c r="Z47" s="5"/>
      <c r="AA47" s="5"/>
      <c r="AB47" s="6">
        <f t="shared" si="11"/>
        <v>0</v>
      </c>
      <c r="AC47" s="23"/>
      <c r="AD47" s="23"/>
      <c r="AE47" s="22"/>
      <c r="AF47" s="23"/>
    </row>
    <row r="48" spans="2:32" ht="12.75" thickBot="1">
      <c r="B48" s="122">
        <v>1</v>
      </c>
      <c r="C48" s="17"/>
      <c r="D48" s="55">
        <f>'Raw Data'!F203</f>
        <v>0</v>
      </c>
      <c r="E48" s="55">
        <f>'Raw Data'!G203</f>
        <v>0</v>
      </c>
      <c r="F48" s="55">
        <f>'Raw Data'!H203</f>
        <v>0</v>
      </c>
      <c r="G48" s="55">
        <f>'Raw Data'!I203</f>
        <v>0</v>
      </c>
      <c r="H48" s="55">
        <f>'Raw Data'!J203</f>
        <v>0</v>
      </c>
      <c r="I48" s="55">
        <f>'Raw Data'!K203</f>
        <v>0</v>
      </c>
      <c r="J48" s="55">
        <f>'Raw Data'!L203</f>
        <v>0</v>
      </c>
      <c r="K48" s="55">
        <f>'Raw Data'!M203</f>
        <v>0</v>
      </c>
      <c r="L48" s="148">
        <f>SUM(D48:K48)</f>
        <v>0</v>
      </c>
      <c r="M48" s="131"/>
      <c r="N48" s="131"/>
      <c r="O48" s="131"/>
      <c r="P48" s="55">
        <f>'Raw Data'!O203</f>
        <v>0</v>
      </c>
      <c r="Q48" s="55">
        <f>'Raw Data'!P203</f>
        <v>0</v>
      </c>
      <c r="R48" s="55">
        <f>'Raw Data'!Q203</f>
        <v>0</v>
      </c>
      <c r="S48" s="55">
        <f>'Raw Data'!R203</f>
        <v>0</v>
      </c>
      <c r="T48" s="55">
        <f>'Raw Data'!S203</f>
        <v>0</v>
      </c>
      <c r="U48" s="55">
        <f>'Raw Data'!T203</f>
        <v>1</v>
      </c>
      <c r="V48" s="55">
        <f>'Raw Data'!U203</f>
        <v>1</v>
      </c>
      <c r="W48" s="55">
        <f>'Raw Data'!V203</f>
        <v>0</v>
      </c>
      <c r="X48" s="148">
        <f>SUM(P48:W48)</f>
        <v>2</v>
      </c>
      <c r="Y48" s="76"/>
      <c r="Z48" s="5"/>
      <c r="AA48" s="5"/>
      <c r="AB48" s="6">
        <f aca="true" t="shared" si="12" ref="AB48:AB56">X48-L48</f>
        <v>2</v>
      </c>
      <c r="AC48" s="23"/>
      <c r="AD48" s="23"/>
      <c r="AE48" s="22"/>
      <c r="AF48" s="23"/>
    </row>
    <row r="49" spans="2:32" ht="12.75" thickBot="1">
      <c r="B49" s="122">
        <v>21</v>
      </c>
      <c r="C49" s="17"/>
      <c r="D49" s="55">
        <f>'Raw Data'!F210</f>
        <v>0</v>
      </c>
      <c r="E49" s="55">
        <f>'Raw Data'!G210</f>
        <v>0</v>
      </c>
      <c r="F49" s="55">
        <f>'Raw Data'!H210</f>
        <v>0</v>
      </c>
      <c r="G49" s="55">
        <f>'Raw Data'!I210</f>
        <v>0</v>
      </c>
      <c r="H49" s="55">
        <f>'Raw Data'!J210</f>
        <v>0</v>
      </c>
      <c r="I49" s="55">
        <f>'Raw Data'!K210</f>
        <v>0</v>
      </c>
      <c r="J49" s="55">
        <f>'Raw Data'!L210</f>
        <v>0</v>
      </c>
      <c r="K49" s="55">
        <f>'Raw Data'!M210</f>
        <v>0</v>
      </c>
      <c r="L49" s="148">
        <f>SUM(D49:K49)</f>
        <v>0</v>
      </c>
      <c r="M49" s="131"/>
      <c r="N49" s="131"/>
      <c r="O49" s="131"/>
      <c r="P49" s="55">
        <f>'Raw Data'!O210</f>
        <v>0</v>
      </c>
      <c r="Q49" s="55">
        <f>'Raw Data'!P210</f>
        <v>0</v>
      </c>
      <c r="R49" s="55">
        <f>'Raw Data'!Q210</f>
        <v>0</v>
      </c>
      <c r="S49" s="55">
        <f>'Raw Data'!R210</f>
        <v>0</v>
      </c>
      <c r="T49" s="55">
        <f>'Raw Data'!S210</f>
        <v>0</v>
      </c>
      <c r="U49" s="55">
        <f>'Raw Data'!T210</f>
        <v>0</v>
      </c>
      <c r="V49" s="55">
        <f>'Raw Data'!U210</f>
        <v>0</v>
      </c>
      <c r="W49" s="55">
        <f>'Raw Data'!V210</f>
        <v>0</v>
      </c>
      <c r="X49" s="148">
        <f>SUM(P49:W49)</f>
        <v>0</v>
      </c>
      <c r="Y49" s="76"/>
      <c r="Z49" s="5"/>
      <c r="AA49" s="5"/>
      <c r="AB49" s="6">
        <f t="shared" si="12"/>
        <v>0</v>
      </c>
      <c r="AC49" s="23"/>
      <c r="AD49" s="23"/>
      <c r="AE49" s="22"/>
      <c r="AF49" s="23"/>
    </row>
    <row r="50" spans="2:32" ht="12.75" thickBot="1">
      <c r="B50" s="122">
        <v>15</v>
      </c>
      <c r="C50" s="17"/>
      <c r="D50" s="55">
        <f>'Raw Data'!F217</f>
        <v>0</v>
      </c>
      <c r="E50" s="55">
        <f>'Raw Data'!G217</f>
        <v>0</v>
      </c>
      <c r="F50" s="55">
        <f>'Raw Data'!H217</f>
        <v>0</v>
      </c>
      <c r="G50" s="55">
        <f>'Raw Data'!I217</f>
        <v>0</v>
      </c>
      <c r="H50" s="55">
        <f>'Raw Data'!J217</f>
        <v>0</v>
      </c>
      <c r="I50" s="55">
        <f>'Raw Data'!K217</f>
        <v>0</v>
      </c>
      <c r="J50" s="55">
        <f>'Raw Data'!L217</f>
        <v>0</v>
      </c>
      <c r="K50" s="55">
        <f>'Raw Data'!M217</f>
        <v>0</v>
      </c>
      <c r="L50" s="148">
        <f>SUM(D50:K50)</f>
        <v>0</v>
      </c>
      <c r="M50" s="131"/>
      <c r="N50" s="131"/>
      <c r="O50" s="131"/>
      <c r="P50" s="55">
        <f>'Raw Data'!O217</f>
        <v>0</v>
      </c>
      <c r="Q50" s="55">
        <f>'Raw Data'!P217</f>
        <v>0</v>
      </c>
      <c r="R50" s="55">
        <f>'Raw Data'!Q217</f>
        <v>0</v>
      </c>
      <c r="S50" s="55">
        <f>'Raw Data'!R217</f>
        <v>0</v>
      </c>
      <c r="T50" s="55">
        <f>'Raw Data'!S217</f>
        <v>0</v>
      </c>
      <c r="U50" s="55">
        <f>'Raw Data'!T217</f>
        <v>0</v>
      </c>
      <c r="V50" s="55">
        <f>'Raw Data'!U217</f>
        <v>0</v>
      </c>
      <c r="W50" s="55">
        <f>'Raw Data'!V217</f>
        <v>0</v>
      </c>
      <c r="X50" s="148">
        <f>SUM(P50:W50)</f>
        <v>0</v>
      </c>
      <c r="Y50" s="76"/>
      <c r="Z50" s="5"/>
      <c r="AA50" s="5"/>
      <c r="AB50" s="6">
        <f t="shared" si="12"/>
        <v>0</v>
      </c>
      <c r="AC50" s="23"/>
      <c r="AD50" s="23"/>
      <c r="AE50" s="22"/>
      <c r="AF50" s="23"/>
    </row>
    <row r="51" spans="2:32" ht="12.75" thickBot="1">
      <c r="B51" s="122">
        <v>24</v>
      </c>
      <c r="C51" s="17"/>
      <c r="D51" s="55">
        <f>'Raw Data'!F224</f>
        <v>0</v>
      </c>
      <c r="E51" s="55">
        <f>'Raw Data'!G224</f>
        <v>0</v>
      </c>
      <c r="F51" s="55">
        <f>'Raw Data'!H224</f>
        <v>0</v>
      </c>
      <c r="G51" s="55">
        <f>'Raw Data'!I224</f>
        <v>0</v>
      </c>
      <c r="H51" s="55">
        <f>'Raw Data'!J224</f>
        <v>0</v>
      </c>
      <c r="I51" s="55">
        <f>'Raw Data'!K224</f>
        <v>0</v>
      </c>
      <c r="J51" s="55">
        <f>'Raw Data'!L224</f>
        <v>0</v>
      </c>
      <c r="K51" s="55">
        <f>'Raw Data'!M224</f>
        <v>0</v>
      </c>
      <c r="L51" s="148">
        <f>SUM(D51:K51)</f>
        <v>0</v>
      </c>
      <c r="M51" s="131"/>
      <c r="N51" s="131"/>
      <c r="O51" s="131"/>
      <c r="P51" s="55">
        <f>'Raw Data'!O224</f>
        <v>0</v>
      </c>
      <c r="Q51" s="55">
        <f>'Raw Data'!P224</f>
        <v>0</v>
      </c>
      <c r="R51" s="55">
        <f>'Raw Data'!Q224</f>
        <v>0</v>
      </c>
      <c r="S51" s="55">
        <f>'Raw Data'!R224</f>
        <v>0</v>
      </c>
      <c r="T51" s="55">
        <f>'Raw Data'!S224</f>
        <v>1</v>
      </c>
      <c r="U51" s="55">
        <f>'Raw Data'!T224</f>
        <v>0</v>
      </c>
      <c r="V51" s="55">
        <f>'Raw Data'!U224</f>
        <v>0</v>
      </c>
      <c r="W51" s="55">
        <f>'Raw Data'!V224</f>
        <v>0</v>
      </c>
      <c r="X51" s="148">
        <f>SUM(P51:W51)</f>
        <v>1</v>
      </c>
      <c r="Y51" s="76"/>
      <c r="Z51" s="5"/>
      <c r="AA51" s="5"/>
      <c r="AB51" s="6">
        <f t="shared" si="12"/>
        <v>1</v>
      </c>
      <c r="AC51" s="23"/>
      <c r="AD51" s="23"/>
      <c r="AE51" s="22"/>
      <c r="AF51" s="23"/>
    </row>
    <row r="52" spans="2:32" ht="12.75" thickBot="1">
      <c r="B52" s="122">
        <v>27</v>
      </c>
      <c r="C52" s="17"/>
      <c r="D52" s="55">
        <f>'Raw Data'!F231</f>
        <v>0</v>
      </c>
      <c r="E52" s="55">
        <f>'Raw Data'!G231</f>
        <v>0</v>
      </c>
      <c r="F52" s="55">
        <f>'Raw Data'!H231</f>
        <v>0</v>
      </c>
      <c r="G52" s="55">
        <f>'Raw Data'!I231</f>
        <v>0</v>
      </c>
      <c r="H52" s="55">
        <f>'Raw Data'!J231</f>
        <v>0</v>
      </c>
      <c r="I52" s="55">
        <f>'Raw Data'!K231</f>
        <v>0</v>
      </c>
      <c r="J52" s="55">
        <f>'Raw Data'!L231</f>
        <v>0</v>
      </c>
      <c r="K52" s="55">
        <f>'Raw Data'!M231</f>
        <v>0</v>
      </c>
      <c r="L52" s="148">
        <f>SUM(D52:K52)</f>
        <v>0</v>
      </c>
      <c r="M52" s="131"/>
      <c r="N52" s="131"/>
      <c r="O52" s="131"/>
      <c r="P52" s="55">
        <f>'Raw Data'!O231</f>
        <v>1</v>
      </c>
      <c r="Q52" s="55">
        <f>'Raw Data'!P231</f>
        <v>1</v>
      </c>
      <c r="R52" s="55">
        <f>'Raw Data'!Q231</f>
        <v>1</v>
      </c>
      <c r="S52" s="55">
        <f>'Raw Data'!R231</f>
        <v>1</v>
      </c>
      <c r="T52" s="55">
        <f>'Raw Data'!S231</f>
        <v>1</v>
      </c>
      <c r="U52" s="55">
        <f>'Raw Data'!T231</f>
        <v>1</v>
      </c>
      <c r="V52" s="55">
        <f>'Raw Data'!U231</f>
        <v>1</v>
      </c>
      <c r="W52" s="55">
        <f>'Raw Data'!V231</f>
        <v>1</v>
      </c>
      <c r="X52" s="148">
        <f>SUM(P52:W52)</f>
        <v>8</v>
      </c>
      <c r="Y52" s="76"/>
      <c r="Z52" s="5"/>
      <c r="AA52" s="5"/>
      <c r="AB52" s="6">
        <f t="shared" si="12"/>
        <v>8</v>
      </c>
      <c r="AC52" s="23"/>
      <c r="AD52" s="23"/>
      <c r="AE52" s="22"/>
      <c r="AF52" s="23"/>
    </row>
    <row r="53" spans="2:32" ht="12.75" thickBot="1">
      <c r="B53" s="122">
        <v>22</v>
      </c>
      <c r="C53" s="17"/>
      <c r="D53" s="55">
        <f>'Raw Data'!F238</f>
        <v>0</v>
      </c>
      <c r="E53" s="55">
        <f>'Raw Data'!G238</f>
        <v>0</v>
      </c>
      <c r="F53" s="55">
        <f>'Raw Data'!H238</f>
        <v>0</v>
      </c>
      <c r="G53" s="55">
        <f>'Raw Data'!I238</f>
        <v>0</v>
      </c>
      <c r="H53" s="55">
        <f>'Raw Data'!J238</f>
        <v>0</v>
      </c>
      <c r="I53" s="55">
        <f>'Raw Data'!K238</f>
        <v>0</v>
      </c>
      <c r="J53" s="55">
        <f>'Raw Data'!L238</f>
        <v>0</v>
      </c>
      <c r="K53" s="55">
        <f>'Raw Data'!M238</f>
        <v>0</v>
      </c>
      <c r="L53" s="148">
        <f t="shared" si="9"/>
        <v>0</v>
      </c>
      <c r="M53" s="131"/>
      <c r="N53" s="131"/>
      <c r="O53" s="131"/>
      <c r="P53" s="55">
        <f>'Raw Data'!O238</f>
        <v>0</v>
      </c>
      <c r="Q53" s="55">
        <f>'Raw Data'!P238</f>
        <v>0</v>
      </c>
      <c r="R53" s="55">
        <f>'Raw Data'!Q238</f>
        <v>0</v>
      </c>
      <c r="S53" s="55">
        <f>'Raw Data'!R238</f>
        <v>0</v>
      </c>
      <c r="T53" s="55">
        <f>'Raw Data'!S238</f>
        <v>0</v>
      </c>
      <c r="U53" s="55">
        <f>'Raw Data'!T238</f>
        <v>1</v>
      </c>
      <c r="V53" s="55">
        <f>'Raw Data'!U238</f>
        <v>0</v>
      </c>
      <c r="W53" s="55">
        <f>'Raw Data'!V238</f>
        <v>0</v>
      </c>
      <c r="X53" s="148">
        <f t="shared" si="10"/>
        <v>1</v>
      </c>
      <c r="Y53" s="76"/>
      <c r="Z53" s="5"/>
      <c r="AA53" s="5"/>
      <c r="AB53" s="6">
        <f t="shared" si="12"/>
        <v>1</v>
      </c>
      <c r="AC53" s="23"/>
      <c r="AD53" s="23"/>
      <c r="AE53" s="22"/>
      <c r="AF53" s="23"/>
    </row>
    <row r="54" spans="2:32" ht="12.75" thickBot="1">
      <c r="B54" s="122">
        <v>31</v>
      </c>
      <c r="C54" s="17"/>
      <c r="D54" s="55">
        <f>'Raw Data'!F245</f>
        <v>0</v>
      </c>
      <c r="E54" s="55">
        <f>'Raw Data'!G245</f>
        <v>0</v>
      </c>
      <c r="F54" s="55">
        <f>'Raw Data'!H245</f>
        <v>0</v>
      </c>
      <c r="G54" s="55">
        <f>'Raw Data'!I245</f>
        <v>0</v>
      </c>
      <c r="H54" s="55">
        <f>'Raw Data'!J245</f>
        <v>0</v>
      </c>
      <c r="I54" s="55">
        <f>'Raw Data'!K245</f>
        <v>0</v>
      </c>
      <c r="J54" s="55">
        <f>'Raw Data'!L245</f>
        <v>0</v>
      </c>
      <c r="K54" s="55">
        <f>'Raw Data'!M245</f>
        <v>0</v>
      </c>
      <c r="L54" s="148">
        <f t="shared" si="9"/>
        <v>0</v>
      </c>
      <c r="M54" s="131"/>
      <c r="N54" s="131"/>
      <c r="O54" s="131"/>
      <c r="P54" s="55">
        <f>'Raw Data'!O245</f>
        <v>1</v>
      </c>
      <c r="Q54" s="55">
        <f>'Raw Data'!P245</f>
        <v>1</v>
      </c>
      <c r="R54" s="55">
        <f>'Raw Data'!Q245</f>
        <v>1</v>
      </c>
      <c r="S54" s="55">
        <f>'Raw Data'!R245</f>
        <v>1</v>
      </c>
      <c r="T54" s="55">
        <f>'Raw Data'!S245</f>
        <v>1</v>
      </c>
      <c r="U54" s="55">
        <f>'Raw Data'!T245</f>
        <v>0</v>
      </c>
      <c r="V54" s="55">
        <f>'Raw Data'!U245</f>
        <v>0</v>
      </c>
      <c r="W54" s="55">
        <f>'Raw Data'!V245</f>
        <v>1</v>
      </c>
      <c r="X54" s="148">
        <f t="shared" si="10"/>
        <v>6</v>
      </c>
      <c r="Y54" s="76"/>
      <c r="Z54" s="5"/>
      <c r="AA54" s="5"/>
      <c r="AB54" s="6">
        <f t="shared" si="12"/>
        <v>6</v>
      </c>
      <c r="AC54" s="23"/>
      <c r="AD54" s="23"/>
      <c r="AE54" s="22"/>
      <c r="AF54" s="23"/>
    </row>
    <row r="55" spans="2:32" ht="12.75" thickBot="1">
      <c r="B55" s="122">
        <v>14</v>
      </c>
      <c r="C55" s="17"/>
      <c r="D55" s="55">
        <f>'Raw Data'!F252</f>
        <v>0</v>
      </c>
      <c r="E55" s="55">
        <f>'Raw Data'!G252</f>
        <v>0</v>
      </c>
      <c r="F55" s="55">
        <f>'Raw Data'!H252</f>
        <v>0</v>
      </c>
      <c r="G55" s="55">
        <f>'Raw Data'!I252</f>
        <v>0</v>
      </c>
      <c r="H55" s="55">
        <f>'Raw Data'!J252</f>
        <v>0</v>
      </c>
      <c r="I55" s="55">
        <f>'Raw Data'!K252</f>
        <v>0</v>
      </c>
      <c r="J55" s="55">
        <f>'Raw Data'!L252</f>
        <v>0</v>
      </c>
      <c r="K55" s="55">
        <f>'Raw Data'!M252</f>
        <v>0</v>
      </c>
      <c r="L55" s="148">
        <f t="shared" si="9"/>
        <v>0</v>
      </c>
      <c r="M55" s="131"/>
      <c r="N55" s="131"/>
      <c r="O55" s="131"/>
      <c r="P55" s="55">
        <f>'Raw Data'!O252</f>
        <v>0</v>
      </c>
      <c r="Q55" s="55">
        <f>'Raw Data'!P252</f>
        <v>0</v>
      </c>
      <c r="R55" s="55">
        <f>'Raw Data'!Q252</f>
        <v>0</v>
      </c>
      <c r="S55" s="55">
        <f>'Raw Data'!R252</f>
        <v>0</v>
      </c>
      <c r="T55" s="55">
        <f>'Raw Data'!S252</f>
        <v>0</v>
      </c>
      <c r="U55" s="55">
        <f>'Raw Data'!T252</f>
        <v>0</v>
      </c>
      <c r="V55" s="55">
        <f>'Raw Data'!U252</f>
        <v>1</v>
      </c>
      <c r="W55" s="55">
        <f>'Raw Data'!V252</f>
        <v>1</v>
      </c>
      <c r="X55" s="148">
        <f t="shared" si="10"/>
        <v>2</v>
      </c>
      <c r="Y55" s="76"/>
      <c r="Z55" s="5"/>
      <c r="AA55" s="5"/>
      <c r="AB55" s="6">
        <f t="shared" si="12"/>
        <v>2</v>
      </c>
      <c r="AC55" s="23"/>
      <c r="AD55" s="23"/>
      <c r="AE55" s="22"/>
      <c r="AF55" s="23"/>
    </row>
    <row r="56" spans="2:32" ht="12.75" thickBot="1">
      <c r="B56" s="122">
        <v>33</v>
      </c>
      <c r="C56" s="17"/>
      <c r="D56" s="55">
        <f>'Raw Data'!F259</f>
        <v>0</v>
      </c>
      <c r="E56" s="55">
        <f>'Raw Data'!G259</f>
        <v>0</v>
      </c>
      <c r="F56" s="55">
        <f>'Raw Data'!H259</f>
        <v>0</v>
      </c>
      <c r="G56" s="55">
        <f>'Raw Data'!I259</f>
        <v>0</v>
      </c>
      <c r="H56" s="55">
        <f>'Raw Data'!J259</f>
        <v>0</v>
      </c>
      <c r="I56" s="55">
        <f>'Raw Data'!K259</f>
        <v>0</v>
      </c>
      <c r="J56" s="55">
        <f>'Raw Data'!L259</f>
        <v>0</v>
      </c>
      <c r="K56" s="55">
        <f>'Raw Data'!M259</f>
        <v>0</v>
      </c>
      <c r="L56" s="143">
        <f t="shared" si="9"/>
        <v>0</v>
      </c>
      <c r="M56" s="131"/>
      <c r="N56" s="131"/>
      <c r="O56" s="131"/>
      <c r="P56" s="55">
        <f>'Raw Data'!O259</f>
        <v>1</v>
      </c>
      <c r="Q56" s="55">
        <f>'Raw Data'!P259</f>
        <v>0</v>
      </c>
      <c r="R56" s="55">
        <f>'Raw Data'!Q259</f>
        <v>0</v>
      </c>
      <c r="S56" s="55">
        <f>'Raw Data'!R259</f>
        <v>0</v>
      </c>
      <c r="T56" s="55">
        <f>'Raw Data'!S259</f>
        <v>0</v>
      </c>
      <c r="U56" s="55">
        <f>'Raw Data'!T259</f>
        <v>1</v>
      </c>
      <c r="V56" s="55">
        <f>'Raw Data'!U259</f>
        <v>1</v>
      </c>
      <c r="W56" s="55">
        <f>'Raw Data'!V259</f>
        <v>0</v>
      </c>
      <c r="X56" s="143">
        <f t="shared" si="10"/>
        <v>3</v>
      </c>
      <c r="Y56" s="76"/>
      <c r="Z56" s="5"/>
      <c r="AA56" s="5"/>
      <c r="AB56" s="6">
        <f t="shared" si="12"/>
        <v>3</v>
      </c>
      <c r="AC56" s="23"/>
      <c r="AD56" s="23"/>
      <c r="AE56" s="22"/>
      <c r="AF56" s="23"/>
    </row>
    <row r="57" spans="3:32" ht="15">
      <c r="C57" s="17"/>
      <c r="L57" s="22"/>
      <c r="M57" s="22"/>
      <c r="N57" s="22"/>
      <c r="O57" s="22"/>
      <c r="X57" s="3"/>
      <c r="Y57" s="3"/>
      <c r="Z57" s="3"/>
      <c r="AA57" s="3"/>
      <c r="AC57" s="22"/>
      <c r="AD57" s="22"/>
      <c r="AE57" s="155"/>
      <c r="AF57" s="27"/>
    </row>
    <row r="58" spans="3:32" ht="15.75" thickBot="1">
      <c r="C58" s="17"/>
      <c r="D58" s="8"/>
      <c r="E58" s="8"/>
      <c r="F58" s="8"/>
      <c r="G58" s="8"/>
      <c r="H58" s="8"/>
      <c r="I58" s="8"/>
      <c r="J58" s="8"/>
      <c r="K58" s="8"/>
      <c r="L58" s="23"/>
      <c r="M58" s="23"/>
      <c r="N58" s="23"/>
      <c r="O58" s="23"/>
      <c r="P58" s="8"/>
      <c r="Q58" s="8"/>
      <c r="R58" s="8"/>
      <c r="S58" s="8"/>
      <c r="T58" s="8"/>
      <c r="U58" s="8"/>
      <c r="V58" s="8"/>
      <c r="W58" s="8"/>
      <c r="X58" s="5"/>
      <c r="Y58" s="5"/>
      <c r="Z58" s="137"/>
      <c r="AA58" s="95" t="s">
        <v>90</v>
      </c>
      <c r="AB58" s="75">
        <f>SUM(AB39:AB56)</f>
        <v>53</v>
      </c>
      <c r="AC58" s="23"/>
      <c r="AD58" s="137"/>
      <c r="AE58" s="155"/>
      <c r="AF58" s="27"/>
    </row>
    <row r="59" spans="2:32" ht="15">
      <c r="B59" s="13" t="s">
        <v>62</v>
      </c>
      <c r="C59" s="17"/>
      <c r="D59" s="56">
        <f aca="true" t="shared" si="13" ref="D59:L59">COUNT(D39:D56)</f>
        <v>18</v>
      </c>
      <c r="E59" s="57">
        <f t="shared" si="13"/>
        <v>18</v>
      </c>
      <c r="F59" s="57">
        <f t="shared" si="13"/>
        <v>18</v>
      </c>
      <c r="G59" s="57">
        <f t="shared" si="13"/>
        <v>18</v>
      </c>
      <c r="H59" s="57">
        <f t="shared" si="13"/>
        <v>18</v>
      </c>
      <c r="I59" s="57">
        <f t="shared" si="13"/>
        <v>18</v>
      </c>
      <c r="J59" s="57">
        <f t="shared" si="13"/>
        <v>18</v>
      </c>
      <c r="K59" s="127">
        <f t="shared" si="13"/>
        <v>18</v>
      </c>
      <c r="L59" s="58">
        <f t="shared" si="13"/>
        <v>18</v>
      </c>
      <c r="M59" s="132"/>
      <c r="N59" s="132"/>
      <c r="O59" s="132"/>
      <c r="P59" s="56">
        <f aca="true" t="shared" si="14" ref="P59:X59">COUNT(P39:P56)</f>
        <v>18</v>
      </c>
      <c r="Q59" s="57">
        <f t="shared" si="14"/>
        <v>18</v>
      </c>
      <c r="R59" s="57">
        <f t="shared" si="14"/>
        <v>18</v>
      </c>
      <c r="S59" s="57">
        <f t="shared" si="14"/>
        <v>18</v>
      </c>
      <c r="T59" s="57">
        <f t="shared" si="14"/>
        <v>18</v>
      </c>
      <c r="U59" s="57">
        <f t="shared" si="14"/>
        <v>18</v>
      </c>
      <c r="V59" s="57">
        <f t="shared" si="14"/>
        <v>18</v>
      </c>
      <c r="W59" s="58">
        <f t="shared" si="14"/>
        <v>18</v>
      </c>
      <c r="X59" s="58">
        <f t="shared" si="14"/>
        <v>18</v>
      </c>
      <c r="Y59" s="149"/>
      <c r="Z59" s="138"/>
      <c r="AA59" s="95" t="s">
        <v>91</v>
      </c>
      <c r="AB59" s="19">
        <f>AVERAGE(AB39:AB56)</f>
        <v>2.9444444444444446</v>
      </c>
      <c r="AC59" s="156"/>
      <c r="AD59" s="138"/>
      <c r="AE59" s="155"/>
      <c r="AF59" s="27"/>
    </row>
    <row r="60" spans="2:32" ht="15">
      <c r="B60" s="13" t="s">
        <v>63</v>
      </c>
      <c r="C60" s="17"/>
      <c r="D60" s="48">
        <f aca="true" t="shared" si="15" ref="D60:L60">AVERAGE(D39:D56)</f>
        <v>0</v>
      </c>
      <c r="E60" s="49">
        <f t="shared" si="15"/>
        <v>0</v>
      </c>
      <c r="F60" s="49">
        <f t="shared" si="15"/>
        <v>0</v>
      </c>
      <c r="G60" s="49">
        <f t="shared" si="15"/>
        <v>0</v>
      </c>
      <c r="H60" s="49">
        <f t="shared" si="15"/>
        <v>0</v>
      </c>
      <c r="I60" s="49">
        <f t="shared" si="15"/>
        <v>0</v>
      </c>
      <c r="J60" s="49">
        <f t="shared" si="15"/>
        <v>0</v>
      </c>
      <c r="K60" s="128">
        <f t="shared" si="15"/>
        <v>0</v>
      </c>
      <c r="L60" s="50">
        <f t="shared" si="15"/>
        <v>0</v>
      </c>
      <c r="M60" s="133"/>
      <c r="N60" s="133"/>
      <c r="O60" s="133"/>
      <c r="P60" s="48">
        <f aca="true" t="shared" si="16" ref="P60:X60">AVERAGE(P39:P56)</f>
        <v>0.4444444444444444</v>
      </c>
      <c r="Q60" s="49">
        <f t="shared" si="16"/>
        <v>0.2777777777777778</v>
      </c>
      <c r="R60" s="49">
        <f t="shared" si="16"/>
        <v>0.3333333333333333</v>
      </c>
      <c r="S60" s="49">
        <f t="shared" si="16"/>
        <v>0.2777777777777778</v>
      </c>
      <c r="T60" s="49">
        <f t="shared" si="16"/>
        <v>0.5</v>
      </c>
      <c r="U60" s="49">
        <f t="shared" si="16"/>
        <v>0.4444444444444444</v>
      </c>
      <c r="V60" s="49">
        <f t="shared" si="16"/>
        <v>0.3333333333333333</v>
      </c>
      <c r="W60" s="50">
        <f t="shared" si="16"/>
        <v>0.3333333333333333</v>
      </c>
      <c r="X60" s="50">
        <f t="shared" si="16"/>
        <v>2.9444444444444446</v>
      </c>
      <c r="Y60" s="151"/>
      <c r="Z60" s="79"/>
      <c r="AA60" s="95" t="s">
        <v>41</v>
      </c>
      <c r="AB60" s="19">
        <f>STDEV(AB39:AB56)</f>
        <v>2.9199561282405724</v>
      </c>
      <c r="AC60" s="140"/>
      <c r="AD60" s="79"/>
      <c r="AE60" s="157"/>
      <c r="AF60" s="158"/>
    </row>
    <row r="61" spans="2:32" ht="15.75" thickBot="1">
      <c r="B61" s="13" t="s">
        <v>64</v>
      </c>
      <c r="C61" s="17"/>
      <c r="D61" s="51">
        <f>STDEV(D39:D56)</f>
        <v>0</v>
      </c>
      <c r="E61" s="51">
        <f aca="true" t="shared" si="17" ref="E61:L61">STDEV(E39:E56)</f>
        <v>0</v>
      </c>
      <c r="F61" s="51">
        <f t="shared" si="17"/>
        <v>0</v>
      </c>
      <c r="G61" s="51">
        <f t="shared" si="17"/>
        <v>0</v>
      </c>
      <c r="H61" s="51">
        <f t="shared" si="17"/>
        <v>0</v>
      </c>
      <c r="I61" s="51">
        <f t="shared" si="17"/>
        <v>0</v>
      </c>
      <c r="J61" s="51">
        <f t="shared" si="17"/>
        <v>0</v>
      </c>
      <c r="K61" s="51">
        <f t="shared" si="17"/>
        <v>0</v>
      </c>
      <c r="L61" s="51">
        <f t="shared" si="17"/>
        <v>0</v>
      </c>
      <c r="M61" s="133"/>
      <c r="N61" s="133"/>
      <c r="O61" s="133"/>
      <c r="P61" s="51">
        <f>STDEV(P39:P56)</f>
        <v>0.5113099925649136</v>
      </c>
      <c r="Q61" s="51">
        <f aca="true" t="shared" si="18" ref="Q61:X61">STDEV(Q39:Q56)</f>
        <v>0.4608885989624768</v>
      </c>
      <c r="R61" s="51">
        <f t="shared" si="18"/>
        <v>0.48507125007266594</v>
      </c>
      <c r="S61" s="51">
        <f t="shared" si="18"/>
        <v>0.4608885989624768</v>
      </c>
      <c r="T61" s="51">
        <f t="shared" si="18"/>
        <v>0.6183469424008423</v>
      </c>
      <c r="U61" s="51">
        <f t="shared" si="18"/>
        <v>0.5113099925649136</v>
      </c>
      <c r="V61" s="51">
        <f t="shared" si="18"/>
        <v>0.48507125007266594</v>
      </c>
      <c r="W61" s="51">
        <f t="shared" si="18"/>
        <v>0.48507125007266594</v>
      </c>
      <c r="X61" s="51">
        <f t="shared" si="18"/>
        <v>2.9199561282405724</v>
      </c>
      <c r="Y61" s="150"/>
      <c r="Z61" s="79"/>
      <c r="AB61" s="19"/>
      <c r="AC61" s="140"/>
      <c r="AD61" s="79"/>
      <c r="AE61" s="157"/>
      <c r="AF61" s="22"/>
    </row>
    <row r="62" spans="2:32" ht="15">
      <c r="B62" s="13" t="s">
        <v>65</v>
      </c>
      <c r="C62" s="1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20"/>
      <c r="Y62" s="20"/>
      <c r="Z62" s="79"/>
      <c r="AA62" s="5"/>
      <c r="AB62" s="19"/>
      <c r="AC62" s="140"/>
      <c r="AD62" s="79"/>
      <c r="AE62" s="157"/>
      <c r="AF62" s="22"/>
    </row>
    <row r="63" spans="3:4" ht="12">
      <c r="C63" s="17"/>
      <c r="D63" s="3"/>
    </row>
    <row r="64" spans="2:16" ht="12.75">
      <c r="B64" s="13" t="s">
        <v>15</v>
      </c>
      <c r="C64" s="17"/>
      <c r="D64" s="32">
        <f>AB25+AB58</f>
        <v>60</v>
      </c>
      <c r="E64" s="33"/>
      <c r="F64" s="159"/>
      <c r="G64" s="34" t="s">
        <v>56</v>
      </c>
      <c r="H64" s="35"/>
      <c r="I64" s="36"/>
      <c r="J64" s="35"/>
      <c r="K64" s="35"/>
      <c r="L64" s="35"/>
      <c r="M64" s="35"/>
      <c r="N64" s="35"/>
      <c r="O64" s="35"/>
      <c r="P64" s="37"/>
    </row>
    <row r="65" spans="2:30" ht="12.75">
      <c r="B65" s="13" t="s">
        <v>14</v>
      </c>
      <c r="C65" s="17"/>
      <c r="D65" s="32">
        <f>AB25</f>
        <v>7</v>
      </c>
      <c r="E65" s="33"/>
      <c r="F65" s="160"/>
      <c r="G65" s="39" t="s">
        <v>57</v>
      </c>
      <c r="H65" s="40"/>
      <c r="I65" s="40"/>
      <c r="J65" s="41"/>
      <c r="K65" s="41"/>
      <c r="L65" s="41"/>
      <c r="M65" s="41"/>
      <c r="N65" s="40"/>
      <c r="O65" s="40"/>
      <c r="P65" s="42"/>
      <c r="AB65" s="110"/>
      <c r="AC65" s="110"/>
      <c r="AD65" s="110"/>
    </row>
    <row r="66" spans="2:16" ht="12.75">
      <c r="B66" s="13" t="s">
        <v>16</v>
      </c>
      <c r="C66" s="17"/>
      <c r="D66" s="43">
        <f>AB58</f>
        <v>53</v>
      </c>
      <c r="E66" s="33"/>
      <c r="F66" s="160"/>
      <c r="G66" s="39" t="s">
        <v>58</v>
      </c>
      <c r="H66" s="40"/>
      <c r="I66" s="40"/>
      <c r="J66" s="41"/>
      <c r="K66" s="41"/>
      <c r="L66" s="41"/>
      <c r="M66" s="41"/>
      <c r="N66" s="40"/>
      <c r="O66" s="40"/>
      <c r="P66" s="42"/>
    </row>
    <row r="67" spans="2:16" ht="15">
      <c r="B67" s="14" t="s">
        <v>45</v>
      </c>
      <c r="C67" s="231">
        <f>(D66-D65)/D66</f>
        <v>0.8679245283018868</v>
      </c>
      <c r="D67" s="232"/>
      <c r="E67" s="44"/>
      <c r="F67" s="44"/>
      <c r="G67" s="45" t="s">
        <v>59</v>
      </c>
      <c r="H67" s="40"/>
      <c r="I67" s="40"/>
      <c r="J67" s="46"/>
      <c r="K67" s="46"/>
      <c r="L67" s="46"/>
      <c r="M67" s="46"/>
      <c r="N67" s="40"/>
      <c r="O67" s="40"/>
      <c r="P67" s="42"/>
    </row>
    <row r="68" spans="3:16" ht="12">
      <c r="C68" s="17"/>
      <c r="D68" s="3"/>
      <c r="G68" s="45" t="s">
        <v>60</v>
      </c>
      <c r="H68" s="40"/>
      <c r="I68" s="40"/>
      <c r="J68" s="46"/>
      <c r="K68" s="46"/>
      <c r="L68" s="46"/>
      <c r="M68" s="46"/>
      <c r="N68" s="40"/>
      <c r="O68" s="40"/>
      <c r="P68" s="42"/>
    </row>
    <row r="69" spans="3:16" ht="12">
      <c r="C69" s="17"/>
      <c r="D69" s="2"/>
      <c r="F69" s="3"/>
      <c r="G69" s="39"/>
      <c r="H69" s="40"/>
      <c r="I69" s="40"/>
      <c r="J69" s="46"/>
      <c r="K69" s="46"/>
      <c r="L69" s="46"/>
      <c r="M69" s="46"/>
      <c r="N69" s="40"/>
      <c r="O69" s="40"/>
      <c r="P69" s="42"/>
    </row>
    <row r="70" spans="2:16" ht="12">
      <c r="B70" s="13"/>
      <c r="C70" s="17"/>
      <c r="D70" s="114"/>
      <c r="F70" s="3"/>
      <c r="G70" s="225" t="s">
        <v>67</v>
      </c>
      <c r="H70" s="226"/>
      <c r="I70" s="226"/>
      <c r="J70" s="226"/>
      <c r="K70" s="226"/>
      <c r="L70" s="226"/>
      <c r="M70" s="226"/>
      <c r="N70" s="226"/>
      <c r="O70" s="226"/>
      <c r="P70" s="227"/>
    </row>
    <row r="71" spans="2:16" ht="12">
      <c r="B71" s="13"/>
      <c r="C71" s="17"/>
      <c r="G71" s="225"/>
      <c r="H71" s="226"/>
      <c r="I71" s="226"/>
      <c r="J71" s="226"/>
      <c r="K71" s="226"/>
      <c r="L71" s="226"/>
      <c r="M71" s="226"/>
      <c r="N71" s="226"/>
      <c r="O71" s="226"/>
      <c r="P71" s="227"/>
    </row>
    <row r="72" spans="2:16" ht="12">
      <c r="B72" s="13"/>
      <c r="C72" s="17"/>
      <c r="G72" s="225"/>
      <c r="H72" s="226"/>
      <c r="I72" s="226"/>
      <c r="J72" s="226"/>
      <c r="K72" s="226"/>
      <c r="L72" s="226"/>
      <c r="M72" s="226"/>
      <c r="N72" s="226"/>
      <c r="O72" s="226"/>
      <c r="P72" s="227"/>
    </row>
    <row r="73" spans="2:16" ht="12">
      <c r="B73" s="13"/>
      <c r="C73" s="17"/>
      <c r="G73" s="234"/>
      <c r="H73" s="235"/>
      <c r="I73" s="235"/>
      <c r="J73" s="235"/>
      <c r="K73" s="235"/>
      <c r="L73" s="235"/>
      <c r="M73" s="235"/>
      <c r="N73" s="235"/>
      <c r="O73" s="235"/>
      <c r="P73" s="236"/>
    </row>
    <row r="74" spans="2:3" ht="12">
      <c r="B74" s="13"/>
      <c r="C74" s="17"/>
    </row>
    <row r="75" ht="12">
      <c r="C75" s="17"/>
    </row>
  </sheetData>
  <sheetProtection/>
  <mergeCells count="12">
    <mergeCell ref="J2:Q2"/>
    <mergeCell ref="P4:X4"/>
    <mergeCell ref="D4:L4"/>
    <mergeCell ref="P3:X3"/>
    <mergeCell ref="D3:L3"/>
    <mergeCell ref="C67:D67"/>
    <mergeCell ref="K35:Q35"/>
    <mergeCell ref="G70:P73"/>
    <mergeCell ref="D36:L36"/>
    <mergeCell ref="P36:X36"/>
    <mergeCell ref="D37:L37"/>
    <mergeCell ref="P37:X37"/>
  </mergeCells>
  <printOptions/>
  <pageMargins left="0.25" right="0.25" top="0.75" bottom="0.75" header="0.3" footer="0.3"/>
  <pageSetup fitToHeight="4" horizontalDpi="600" verticalDpi="600" orientation="landscape" scale="60"/>
  <rowBreaks count="1" manualBreakCount="1">
    <brk id="32" max="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9">
      <selection activeCell="D32" sqref="D32:D49"/>
    </sheetView>
  </sheetViews>
  <sheetFormatPr defaultColWidth="8.8515625" defaultRowHeight="12.75"/>
  <cols>
    <col min="1" max="1" width="8.8515625" style="0" customWidth="1"/>
    <col min="2" max="2" width="24.28125" style="0" customWidth="1"/>
    <col min="3" max="3" width="8.8515625" style="0" customWidth="1"/>
    <col min="4" max="4" width="11.28125" style="0" customWidth="1"/>
    <col min="5" max="6" width="8.8515625" style="0" customWidth="1"/>
    <col min="7" max="7" width="10.421875" style="0" customWidth="1"/>
  </cols>
  <sheetData>
    <row r="2" ht="12">
      <c r="B2" s="2" t="s">
        <v>18</v>
      </c>
    </row>
    <row r="3" ht="12">
      <c r="A3" s="17"/>
    </row>
    <row r="4" spans="1:4" ht="24">
      <c r="A4" s="17"/>
      <c r="B4" s="2" t="s">
        <v>97</v>
      </c>
      <c r="D4" s="97" t="s">
        <v>25</v>
      </c>
    </row>
    <row r="5" spans="1:2" ht="12.75">
      <c r="A5" s="17"/>
      <c r="B5" s="85" t="s">
        <v>96</v>
      </c>
    </row>
    <row r="6" spans="1:7" ht="12">
      <c r="A6" s="17"/>
      <c r="B6" s="122">
        <v>23</v>
      </c>
      <c r="D6">
        <f>SUM('Upper Jaw'!Y6,'Lower Jaw'!AB6)</f>
        <v>2</v>
      </c>
      <c r="F6" s="96" t="s">
        <v>92</v>
      </c>
      <c r="G6">
        <f>AVERAGE(D6:D24)</f>
        <v>0.8888888888888888</v>
      </c>
    </row>
    <row r="7" spans="1:7" ht="12">
      <c r="A7" s="17"/>
      <c r="B7" s="122">
        <v>13</v>
      </c>
      <c r="D7">
        <f>SUM('Upper Jaw'!Y7,'Lower Jaw'!AB7)</f>
        <v>0</v>
      </c>
      <c r="F7" s="96" t="s">
        <v>93</v>
      </c>
      <c r="G7" s="161">
        <f>STDEV(D6:D23)</f>
        <v>0.9633818428657449</v>
      </c>
    </row>
    <row r="8" spans="1:7" ht="12">
      <c r="A8" s="17"/>
      <c r="B8" s="122">
        <v>5</v>
      </c>
      <c r="D8">
        <f>SUM('Upper Jaw'!Y8,'Lower Jaw'!AB8)</f>
        <v>1</v>
      </c>
      <c r="F8" s="96" t="s">
        <v>39</v>
      </c>
      <c r="G8">
        <v>18</v>
      </c>
    </row>
    <row r="9" spans="1:4" ht="12">
      <c r="A9" s="17"/>
      <c r="B9" s="122">
        <v>10</v>
      </c>
      <c r="D9">
        <f>SUM('Upper Jaw'!Y9,'Lower Jaw'!AB9)</f>
        <v>0</v>
      </c>
    </row>
    <row r="10" spans="1:4" ht="12">
      <c r="A10" s="17"/>
      <c r="B10" s="122">
        <v>3</v>
      </c>
      <c r="D10">
        <f>SUM('Upper Jaw'!Y10,'Lower Jaw'!AB10)</f>
        <v>0</v>
      </c>
    </row>
    <row r="11" spans="1:4" ht="12">
      <c r="A11" s="17"/>
      <c r="B11" s="122">
        <v>20</v>
      </c>
      <c r="D11">
        <f>SUM('Upper Jaw'!Y11,'Lower Jaw'!AB11)</f>
        <v>1</v>
      </c>
    </row>
    <row r="12" spans="1:4" ht="12">
      <c r="A12" s="17"/>
      <c r="B12" s="122">
        <v>26</v>
      </c>
      <c r="D12">
        <f>SUM('Upper Jaw'!Y12,'Lower Jaw'!AB12)</f>
        <v>1</v>
      </c>
    </row>
    <row r="13" spans="1:4" ht="12">
      <c r="A13" s="17"/>
      <c r="B13" s="122">
        <v>17</v>
      </c>
      <c r="D13">
        <f>SUM('Upper Jaw'!Y13,'Lower Jaw'!AB13)</f>
        <v>2</v>
      </c>
    </row>
    <row r="14" spans="1:4" ht="12">
      <c r="A14" s="17"/>
      <c r="B14" s="122">
        <v>16</v>
      </c>
      <c r="D14">
        <f>SUM('Upper Jaw'!Y14,'Lower Jaw'!AB14)</f>
        <v>2</v>
      </c>
    </row>
    <row r="15" spans="1:4" ht="12">
      <c r="A15" s="17"/>
      <c r="B15" s="122">
        <v>2</v>
      </c>
      <c r="D15">
        <f>SUM('Upper Jaw'!Y15,'Lower Jaw'!AB15)</f>
        <v>3</v>
      </c>
    </row>
    <row r="16" spans="1:4" ht="12">
      <c r="A16" s="17"/>
      <c r="B16" s="122">
        <v>29</v>
      </c>
      <c r="D16">
        <f>SUM('Upper Jaw'!Y16,'Lower Jaw'!AB16)</f>
        <v>1</v>
      </c>
    </row>
    <row r="17" spans="1:4" ht="12">
      <c r="A17" s="17"/>
      <c r="B17" s="122">
        <v>35</v>
      </c>
      <c r="D17">
        <f>SUM('Upper Jaw'!Y17,'Lower Jaw'!AB17)</f>
        <v>0</v>
      </c>
    </row>
    <row r="18" spans="1:4" ht="12">
      <c r="A18" s="17"/>
      <c r="B18" s="122">
        <v>19</v>
      </c>
      <c r="D18">
        <f>SUM('Upper Jaw'!Y18,'Lower Jaw'!AB18)</f>
        <v>0</v>
      </c>
    </row>
    <row r="19" spans="1:4" ht="12">
      <c r="A19" s="17"/>
      <c r="B19" s="122">
        <v>32</v>
      </c>
      <c r="D19">
        <f>SUM('Upper Jaw'!Y19,'Lower Jaw'!AB19)</f>
        <v>0</v>
      </c>
    </row>
    <row r="20" spans="1:4" ht="12">
      <c r="A20" s="17"/>
      <c r="B20" s="122">
        <v>34</v>
      </c>
      <c r="D20">
        <f>SUM('Upper Jaw'!Y20,'Lower Jaw'!AB20)</f>
        <v>2</v>
      </c>
    </row>
    <row r="21" spans="1:4" ht="12">
      <c r="A21" s="17"/>
      <c r="B21" s="122">
        <v>9</v>
      </c>
      <c r="D21">
        <f>SUM('Upper Jaw'!Y21,'Lower Jaw'!AB21)</f>
        <v>0</v>
      </c>
    </row>
    <row r="22" spans="1:4" ht="12">
      <c r="A22" s="17"/>
      <c r="B22" s="122">
        <v>6</v>
      </c>
      <c r="D22">
        <f>SUM('Upper Jaw'!Y22,'Lower Jaw'!AB22)</f>
        <v>0</v>
      </c>
    </row>
    <row r="23" spans="1:4" ht="12">
      <c r="A23" s="17"/>
      <c r="B23" s="122">
        <v>36</v>
      </c>
      <c r="D23">
        <f>SUM('Upper Jaw'!Y23,'Lower Jaw'!AB23)</f>
        <v>1</v>
      </c>
    </row>
    <row r="24" spans="1:2" ht="12">
      <c r="A24" s="17"/>
      <c r="B24" s="2"/>
    </row>
    <row r="25" spans="2:4" ht="12">
      <c r="B25" s="201" t="s">
        <v>26</v>
      </c>
      <c r="C25" s="201"/>
      <c r="D25" s="7">
        <f>SUM(D6:D23)</f>
        <v>16</v>
      </c>
    </row>
    <row r="26" spans="2:4" ht="12">
      <c r="B26" s="13"/>
      <c r="C26" s="13"/>
      <c r="D26" s="112"/>
    </row>
    <row r="28" spans="1:2" ht="12">
      <c r="A28" s="8"/>
      <c r="B28" s="2" t="s">
        <v>18</v>
      </c>
    </row>
    <row r="29" spans="1:2" ht="12">
      <c r="A29" s="8"/>
      <c r="B29" s="2"/>
    </row>
    <row r="30" spans="1:9" ht="24">
      <c r="A30" s="17"/>
      <c r="B30" s="2" t="s">
        <v>66</v>
      </c>
      <c r="D30" s="97" t="s">
        <v>25</v>
      </c>
      <c r="I30" s="96"/>
    </row>
    <row r="31" spans="1:2" ht="12.75">
      <c r="A31" s="17"/>
      <c r="B31" s="85" t="s">
        <v>96</v>
      </c>
    </row>
    <row r="32" spans="2:7" ht="12">
      <c r="B32" s="122">
        <v>4</v>
      </c>
      <c r="D32">
        <f>SUM('Upper Jaw'!Y39,'Lower Jaw'!AB39)</f>
        <v>11</v>
      </c>
      <c r="F32" s="96" t="s">
        <v>92</v>
      </c>
      <c r="G32">
        <f>AVERAGE(D32:D49)</f>
        <v>7.722222222222222</v>
      </c>
    </row>
    <row r="33" spans="2:7" ht="12">
      <c r="B33" s="122">
        <v>25</v>
      </c>
      <c r="D33">
        <f>SUM('Upper Jaw'!Y40,'Lower Jaw'!AB40)</f>
        <v>10</v>
      </c>
      <c r="F33" s="96" t="s">
        <v>93</v>
      </c>
      <c r="G33" s="161">
        <f>STDEV(D32:D49)</f>
        <v>5.570991627387201</v>
      </c>
    </row>
    <row r="34" spans="2:7" ht="12">
      <c r="B34" s="122">
        <v>8</v>
      </c>
      <c r="D34">
        <f>SUM('Upper Jaw'!Y41,'Lower Jaw'!AB41)</f>
        <v>3</v>
      </c>
      <c r="F34" s="96" t="s">
        <v>39</v>
      </c>
      <c r="G34">
        <f>COUNT(D32:D49)</f>
        <v>18</v>
      </c>
    </row>
    <row r="35" spans="2:4" ht="12">
      <c r="B35" s="122">
        <v>28</v>
      </c>
      <c r="D35">
        <f>SUM('Upper Jaw'!Y42,'Lower Jaw'!AB42)</f>
        <v>18</v>
      </c>
    </row>
    <row r="36" spans="2:4" ht="12">
      <c r="B36" s="122">
        <v>11</v>
      </c>
      <c r="D36">
        <f>SUM('Upper Jaw'!Y43,'Lower Jaw'!AB43)</f>
        <v>19</v>
      </c>
    </row>
    <row r="37" spans="2:4" ht="12">
      <c r="B37" s="122">
        <v>18</v>
      </c>
      <c r="D37">
        <f>SUM('Upper Jaw'!Y44,'Lower Jaw'!AB44)</f>
        <v>7</v>
      </c>
    </row>
    <row r="38" spans="2:4" ht="12">
      <c r="B38" s="122">
        <v>30</v>
      </c>
      <c r="D38">
        <f>SUM('Upper Jaw'!Y45,'Lower Jaw'!AB45)</f>
        <v>0</v>
      </c>
    </row>
    <row r="39" spans="2:4" ht="12">
      <c r="B39" s="122">
        <v>7</v>
      </c>
      <c r="D39">
        <f>SUM('Upper Jaw'!Y46,'Lower Jaw'!AB46)</f>
        <v>5</v>
      </c>
    </row>
    <row r="40" spans="2:4" ht="12">
      <c r="B40" s="122">
        <v>12</v>
      </c>
      <c r="D40">
        <f>SUM('Upper Jaw'!Y47,'Lower Jaw'!AB47)</f>
        <v>5</v>
      </c>
    </row>
    <row r="41" spans="2:4" ht="12">
      <c r="B41" s="122">
        <v>1</v>
      </c>
      <c r="D41">
        <f>SUM('Upper Jaw'!Y48,'Lower Jaw'!AB48)</f>
        <v>5</v>
      </c>
    </row>
    <row r="42" spans="2:4" ht="12">
      <c r="B42" s="122">
        <v>21</v>
      </c>
      <c r="D42">
        <f>SUM('Upper Jaw'!Y49,'Lower Jaw'!AB49)</f>
        <v>3</v>
      </c>
    </row>
    <row r="43" spans="2:4" ht="12">
      <c r="B43" s="122">
        <v>15</v>
      </c>
      <c r="D43">
        <f>SUM('Upper Jaw'!Y50,'Lower Jaw'!AB50)</f>
        <v>0</v>
      </c>
    </row>
    <row r="44" spans="2:4" ht="12">
      <c r="B44" s="122">
        <v>24</v>
      </c>
      <c r="D44">
        <f>SUM('Upper Jaw'!Y51,'Lower Jaw'!AB51)</f>
        <v>6</v>
      </c>
    </row>
    <row r="45" spans="2:4" ht="12">
      <c r="B45" s="122">
        <v>27</v>
      </c>
      <c r="D45">
        <f>SUM('Upper Jaw'!Y52,'Lower Jaw'!AB52)</f>
        <v>14</v>
      </c>
    </row>
    <row r="46" spans="2:4" ht="12">
      <c r="B46" s="122">
        <v>22</v>
      </c>
      <c r="D46">
        <f>SUM('Upper Jaw'!Y53,'Lower Jaw'!AB53)</f>
        <v>4</v>
      </c>
    </row>
    <row r="47" spans="2:4" ht="12">
      <c r="B47" s="122">
        <v>31</v>
      </c>
      <c r="D47">
        <f>SUM('Upper Jaw'!Y54,'Lower Jaw'!AB54)</f>
        <v>13</v>
      </c>
    </row>
    <row r="48" spans="2:4" ht="12">
      <c r="B48" s="122">
        <v>14</v>
      </c>
      <c r="D48">
        <f>SUM('Upper Jaw'!Y55,'Lower Jaw'!AB55)</f>
        <v>6</v>
      </c>
    </row>
    <row r="49" spans="2:4" ht="12">
      <c r="B49" s="122">
        <v>33</v>
      </c>
      <c r="D49">
        <f>SUM('Upper Jaw'!Y56,'Lower Jaw'!AB56)</f>
        <v>10</v>
      </c>
    </row>
    <row r="51" spans="2:8" ht="12">
      <c r="B51" s="201" t="s">
        <v>95</v>
      </c>
      <c r="C51" s="201"/>
      <c r="D51" s="7">
        <f>SUM(D32:D49)</f>
        <v>139</v>
      </c>
      <c r="G51" s="110"/>
      <c r="H51" s="185"/>
    </row>
    <row r="52" spans="2:8" ht="12">
      <c r="B52" s="13"/>
      <c r="C52" s="13"/>
      <c r="D52" s="112"/>
      <c r="G52" s="110"/>
      <c r="H52" s="110"/>
    </row>
    <row r="53" spans="6:8" ht="12">
      <c r="F53" s="110"/>
      <c r="G53" s="110"/>
      <c r="H53" s="110"/>
    </row>
  </sheetData>
  <sheetProtection/>
  <mergeCells count="2">
    <mergeCell ref="B51:C51"/>
    <mergeCell ref="B25:C25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B25">
      <selection activeCell="J47" sqref="J47"/>
    </sheetView>
  </sheetViews>
  <sheetFormatPr defaultColWidth="8.8515625" defaultRowHeight="12.75"/>
  <cols>
    <col min="2" max="2" width="11.00390625" style="0" customWidth="1"/>
    <col min="3" max="3" width="12.140625" style="0" customWidth="1"/>
    <col min="4" max="4" width="15.00390625" style="0" customWidth="1"/>
    <col min="5" max="5" width="12.28125" style="0" customWidth="1"/>
    <col min="6" max="6" width="13.421875" style="0" customWidth="1"/>
    <col min="7" max="7" width="10.00390625" style="0" customWidth="1"/>
    <col min="8" max="8" width="10.8515625" style="0" customWidth="1"/>
    <col min="9" max="9" width="12.28125" style="0" customWidth="1"/>
    <col min="10" max="10" width="12.28125" style="17" customWidth="1"/>
    <col min="11" max="12" width="12.28125" style="0" customWidth="1"/>
  </cols>
  <sheetData>
    <row r="1" spans="2:3" ht="15">
      <c r="B1" s="197" t="s">
        <v>86</v>
      </c>
      <c r="C1" s="197"/>
    </row>
    <row r="2" spans="2:7" ht="12">
      <c r="B2" s="247" t="s">
        <v>37</v>
      </c>
      <c r="C2" s="247"/>
      <c r="D2" s="247"/>
      <c r="E2" s="247"/>
      <c r="F2" s="247"/>
      <c r="G2" t="s">
        <v>38</v>
      </c>
    </row>
    <row r="3" spans="2:6" ht="12">
      <c r="B3" s="247" t="s">
        <v>24</v>
      </c>
      <c r="C3" s="247"/>
      <c r="D3" s="247"/>
      <c r="E3" s="247"/>
      <c r="F3" s="247"/>
    </row>
    <row r="4" ht="12">
      <c r="B4" t="s">
        <v>36</v>
      </c>
    </row>
    <row r="5" spans="2:8" ht="12">
      <c r="B5" s="198" t="s">
        <v>46</v>
      </c>
      <c r="C5" s="198"/>
      <c r="D5" s="17">
        <f>COUNT('Total Mouth'!B6:B23)</f>
        <v>18</v>
      </c>
      <c r="H5" t="s">
        <v>56</v>
      </c>
    </row>
    <row r="6" spans="2:12" ht="12">
      <c r="B6" s="198" t="s">
        <v>47</v>
      </c>
      <c r="C6" s="198"/>
      <c r="D6" s="17">
        <f>COUNT('Total Mouth'!B32:B49)</f>
        <v>18</v>
      </c>
      <c r="H6" t="s">
        <v>57</v>
      </c>
      <c r="J6"/>
      <c r="K6" s="18"/>
      <c r="L6" s="18"/>
    </row>
    <row r="7" spans="8:12" ht="12">
      <c r="H7" t="s">
        <v>58</v>
      </c>
      <c r="J7"/>
      <c r="K7" s="18"/>
      <c r="L7" s="18"/>
    </row>
    <row r="8" spans="8:17" ht="12">
      <c r="H8" s="18" t="s">
        <v>59</v>
      </c>
      <c r="O8" s="18"/>
      <c r="P8" s="18"/>
      <c r="Q8" s="18"/>
    </row>
    <row r="9" spans="4:8" ht="12.75">
      <c r="D9" s="85" t="s">
        <v>50</v>
      </c>
      <c r="E9" s="85"/>
      <c r="H9" s="18" t="s">
        <v>60</v>
      </c>
    </row>
    <row r="10" spans="4:12" ht="12.75">
      <c r="D10" s="89" t="s">
        <v>27</v>
      </c>
      <c r="E10" s="86"/>
      <c r="L10" s="15"/>
    </row>
    <row r="11" spans="2:5" ht="12">
      <c r="B11" s="194" t="s">
        <v>48</v>
      </c>
      <c r="C11" s="194"/>
      <c r="D11" s="16">
        <f>'Upper Jaw'!Y25</f>
        <v>9</v>
      </c>
      <c r="E11" s="87"/>
    </row>
    <row r="12" spans="2:5" ht="12">
      <c r="B12" s="194" t="s">
        <v>49</v>
      </c>
      <c r="C12" s="194"/>
      <c r="D12" s="16">
        <f>'Upper Jaw'!Y58</f>
        <v>86</v>
      </c>
      <c r="E12" s="87"/>
    </row>
    <row r="13" spans="2:5" ht="12">
      <c r="B13" s="195" t="s">
        <v>28</v>
      </c>
      <c r="C13" s="194"/>
      <c r="D13" s="16">
        <f>D11+D12</f>
        <v>95</v>
      </c>
      <c r="E13" s="88"/>
    </row>
    <row r="14" ht="12">
      <c r="D14" s="17"/>
    </row>
    <row r="15" spans="4:5" ht="12.75">
      <c r="D15" s="85" t="s">
        <v>51</v>
      </c>
      <c r="E15" s="85"/>
    </row>
    <row r="16" spans="4:5" ht="12">
      <c r="D16" s="89" t="s">
        <v>27</v>
      </c>
      <c r="E16" s="86"/>
    </row>
    <row r="17" spans="2:5" ht="12">
      <c r="B17" s="194" t="s">
        <v>48</v>
      </c>
      <c r="C17" s="194"/>
      <c r="D17" s="7">
        <f>'Lower Jaw'!AB25</f>
        <v>7</v>
      </c>
      <c r="E17" s="87"/>
    </row>
    <row r="18" spans="2:5" ht="12">
      <c r="B18" s="194" t="s">
        <v>49</v>
      </c>
      <c r="C18" s="194"/>
      <c r="D18" s="7">
        <f>'Lower Jaw'!AB58</f>
        <v>53</v>
      </c>
      <c r="E18" s="87"/>
    </row>
    <row r="19" spans="2:5" ht="12">
      <c r="B19" s="195" t="s">
        <v>28</v>
      </c>
      <c r="C19" s="194"/>
      <c r="D19" s="7">
        <f>SUM(D17:D18)</f>
        <v>60</v>
      </c>
      <c r="E19" s="88"/>
    </row>
    <row r="20" ht="12">
      <c r="D20" s="17"/>
    </row>
    <row r="21" spans="2:5" ht="12.75">
      <c r="B21" s="246" t="s">
        <v>52</v>
      </c>
      <c r="C21" s="246"/>
      <c r="D21" s="246"/>
      <c r="E21" s="246"/>
    </row>
    <row r="22" spans="2:5" ht="12">
      <c r="B22" s="71"/>
      <c r="D22" s="89" t="s">
        <v>27</v>
      </c>
      <c r="E22" s="86"/>
    </row>
    <row r="23" spans="2:5" ht="12">
      <c r="B23" s="194" t="s">
        <v>48</v>
      </c>
      <c r="C23" s="194"/>
      <c r="D23" s="16">
        <f>D11+D17</f>
        <v>16</v>
      </c>
      <c r="E23" s="87"/>
    </row>
    <row r="24" spans="2:5" ht="12">
      <c r="B24" s="194" t="s">
        <v>49</v>
      </c>
      <c r="C24" s="194"/>
      <c r="D24" s="16">
        <f>D12+D18</f>
        <v>139</v>
      </c>
      <c r="E24" s="87"/>
    </row>
    <row r="25" spans="2:5" ht="12">
      <c r="B25" s="195" t="s">
        <v>28</v>
      </c>
      <c r="C25" s="194"/>
      <c r="D25" s="16">
        <f>SUM(D23:D24)</f>
        <v>155</v>
      </c>
      <c r="E25" s="88"/>
    </row>
    <row r="26" spans="2:5" ht="12">
      <c r="B26" s="82"/>
      <c r="C26" s="82"/>
      <c r="D26" s="76"/>
      <c r="E26" s="83"/>
    </row>
    <row r="27" spans="2:5" ht="15">
      <c r="B27" s="84"/>
      <c r="C27" s="84"/>
      <c r="D27" s="84"/>
      <c r="E27" s="27"/>
    </row>
    <row r="28" spans="5:10" ht="15">
      <c r="E28" s="204" t="s">
        <v>29</v>
      </c>
      <c r="F28" s="204"/>
      <c r="H28" s="54"/>
      <c r="I28" s="54"/>
      <c r="J28" s="27"/>
    </row>
    <row r="29" spans="5:8" ht="31.5" customHeight="1" thickBot="1">
      <c r="E29" s="205"/>
      <c r="F29" s="205"/>
      <c r="G29" s="104"/>
      <c r="H29" s="104"/>
    </row>
    <row r="30" spans="5:8" ht="12.75">
      <c r="E30" s="250" t="s">
        <v>94</v>
      </c>
      <c r="F30" s="251"/>
      <c r="G30" s="193"/>
      <c r="H30" s="193"/>
    </row>
    <row r="31" spans="5:8" ht="12.75">
      <c r="E31" s="60" t="s">
        <v>54</v>
      </c>
      <c r="F31" s="61" t="s">
        <v>55</v>
      </c>
      <c r="G31" s="98"/>
      <c r="H31" s="98"/>
    </row>
    <row r="32" spans="2:8" ht="12.75">
      <c r="B32" s="248" t="s">
        <v>62</v>
      </c>
      <c r="C32" s="248"/>
      <c r="D32" s="248"/>
      <c r="E32" s="69">
        <f>D5</f>
        <v>18</v>
      </c>
      <c r="F32" s="70">
        <f>D6</f>
        <v>18</v>
      </c>
      <c r="G32" s="99"/>
      <c r="H32" s="99"/>
    </row>
    <row r="33" spans="2:8" ht="12.75">
      <c r="B33" s="248" t="s">
        <v>63</v>
      </c>
      <c r="C33" s="248"/>
      <c r="D33" s="248"/>
      <c r="E33" s="62">
        <f>D23/D5</f>
        <v>0.8888888888888888</v>
      </c>
      <c r="F33" s="63">
        <f>D24/D6</f>
        <v>7.722222222222222</v>
      </c>
      <c r="G33" s="100"/>
      <c r="H33" s="100"/>
    </row>
    <row r="34" spans="2:8" ht="12.75">
      <c r="B34" s="248" t="s">
        <v>64</v>
      </c>
      <c r="C34" s="248"/>
      <c r="D34" s="248"/>
      <c r="E34" s="62">
        <f>ROUND('Total Mouth'!G7,3)</f>
        <v>0.963</v>
      </c>
      <c r="F34" s="63">
        <f>ROUND('Total Mouth'!G33,3)</f>
        <v>5.571</v>
      </c>
      <c r="G34" s="100"/>
      <c r="H34" s="100"/>
    </row>
    <row r="35" spans="1:8" ht="12.75">
      <c r="A35" s="248" t="s">
        <v>68</v>
      </c>
      <c r="B35" s="248"/>
      <c r="C35" s="248"/>
      <c r="D35" s="248"/>
      <c r="E35" s="64">
        <f>ROUND(E34/SQRT(E32),3)</f>
        <v>0.227</v>
      </c>
      <c r="F35" s="180">
        <f>ROUND(F34/SQRT(F32),3)</f>
        <v>1.313</v>
      </c>
      <c r="G35" s="101"/>
      <c r="H35" s="101"/>
    </row>
    <row r="36" spans="2:8" ht="12">
      <c r="B36" s="249" t="s">
        <v>69</v>
      </c>
      <c r="C36" s="249"/>
      <c r="D36" s="249"/>
      <c r="E36" s="65">
        <f>E33-(1.96*E35)</f>
        <v>0.44396888888888886</v>
      </c>
      <c r="F36" s="181">
        <f>F33-(1.96*F35)</f>
        <v>5.148742222222222</v>
      </c>
      <c r="G36" s="102"/>
      <c r="H36" s="102"/>
    </row>
    <row r="37" spans="2:8" ht="12">
      <c r="B37" s="207" t="s">
        <v>70</v>
      </c>
      <c r="C37" s="207"/>
      <c r="D37" s="207"/>
      <c r="E37" s="65">
        <f>E33+(1.96*E35)</f>
        <v>1.3338088888888888</v>
      </c>
      <c r="F37" s="181">
        <f>F33+(1.96*F35)</f>
        <v>10.295702222222221</v>
      </c>
      <c r="G37" s="102"/>
      <c r="H37" s="102"/>
    </row>
    <row r="38" spans="2:8" ht="12">
      <c r="B38" s="207" t="s">
        <v>71</v>
      </c>
      <c r="C38" s="207"/>
      <c r="D38" s="207"/>
      <c r="E38" s="66">
        <f>MIN('Total Mouth'!D6:D23)</f>
        <v>0</v>
      </c>
      <c r="F38" s="67">
        <f>MIN('Total Mouth'!D32:D49)</f>
        <v>0</v>
      </c>
      <c r="G38" s="103"/>
      <c r="H38" s="103"/>
    </row>
    <row r="39" spans="2:8" ht="12">
      <c r="B39" s="207" t="s">
        <v>72</v>
      </c>
      <c r="C39" s="207"/>
      <c r="D39" s="207"/>
      <c r="E39" s="66">
        <f>MAX('Total Mouth'!D6:D23)</f>
        <v>3</v>
      </c>
      <c r="F39" s="67">
        <f>MAX('Total Mouth'!D32:D49)</f>
        <v>19</v>
      </c>
      <c r="G39" s="103"/>
      <c r="H39" s="103"/>
    </row>
    <row r="40" spans="2:8" ht="12">
      <c r="B40" s="207" t="s">
        <v>73</v>
      </c>
      <c r="C40" s="207"/>
      <c r="D40" s="207"/>
      <c r="E40" s="66">
        <f>MEDIAN('Total Mouth'!D6:D23)</f>
        <v>1</v>
      </c>
      <c r="F40" s="67">
        <f>MEDIAN('Total Mouth'!D32:D49)</f>
        <v>6</v>
      </c>
      <c r="G40" s="103"/>
      <c r="H40" s="103"/>
    </row>
    <row r="41" spans="4:8" ht="12.75">
      <c r="D41" s="92" t="s">
        <v>75</v>
      </c>
      <c r="E41" s="244">
        <f>ROUND((E33-F33)/SQRT((E34^2/E32)+(F34^2/F32)),3)</f>
        <v>-5.128</v>
      </c>
      <c r="F41" s="245"/>
      <c r="G41" s="116"/>
      <c r="H41" s="117"/>
    </row>
    <row r="42" spans="2:10" ht="12.75">
      <c r="B42" s="258" t="s">
        <v>74</v>
      </c>
      <c r="C42" s="258"/>
      <c r="D42" s="258"/>
      <c r="E42" s="240">
        <f>TDIST(ABS(E41),(E32+F32-2),2)</f>
        <v>1.172029516884713E-05</v>
      </c>
      <c r="F42" s="241"/>
      <c r="G42" s="118"/>
      <c r="H42" s="119"/>
      <c r="I42" s="105"/>
      <c r="J42" s="105"/>
    </row>
    <row r="43" spans="2:8" ht="12.75">
      <c r="B43" s="258" t="s">
        <v>76</v>
      </c>
      <c r="C43" s="258"/>
      <c r="D43" s="258"/>
      <c r="E43" s="242">
        <f>E32+F32-2</f>
        <v>34</v>
      </c>
      <c r="F43" s="243"/>
      <c r="G43" s="208" t="s">
        <v>8</v>
      </c>
      <c r="H43" s="96" t="s">
        <v>9</v>
      </c>
    </row>
    <row r="44" spans="2:8" ht="12">
      <c r="B44" s="255" t="s">
        <v>1</v>
      </c>
      <c r="C44" s="207"/>
      <c r="D44" s="207"/>
      <c r="E44" s="256">
        <f>ROUND(E52-F52,3)</f>
        <v>6.833</v>
      </c>
      <c r="F44" s="257"/>
      <c r="H44" s="96" t="s">
        <v>12</v>
      </c>
    </row>
    <row r="45" spans="3:8" ht="12">
      <c r="C45" s="195" t="s">
        <v>30</v>
      </c>
      <c r="D45" s="254"/>
      <c r="E45" s="252">
        <f>ROUND(SQRT((E34^2/E32)+(F34^2/F32)),3)</f>
        <v>1.333</v>
      </c>
      <c r="F45" s="253"/>
      <c r="H45" s="96" t="s">
        <v>13</v>
      </c>
    </row>
    <row r="46" spans="2:8" ht="12">
      <c r="B46" s="207" t="s">
        <v>77</v>
      </c>
      <c r="C46" s="207"/>
      <c r="D46" s="207"/>
      <c r="E46" s="187" t="s">
        <v>3</v>
      </c>
      <c r="F46" s="188">
        <f>ROUND($E$44-(1.96*$E$45),3)</f>
        <v>4.22</v>
      </c>
      <c r="G46" s="121"/>
      <c r="H46" s="120"/>
    </row>
    <row r="47" spans="2:9" ht="12.75" thickBot="1">
      <c r="B47" s="184"/>
      <c r="C47" s="184"/>
      <c r="D47" s="184"/>
      <c r="E47" s="189" t="s">
        <v>2</v>
      </c>
      <c r="F47" s="182">
        <f>ROUND($E$44+(1.96*$E$45),3)</f>
        <v>9.446</v>
      </c>
      <c r="G47" s="186"/>
      <c r="H47" s="209" t="s">
        <v>10</v>
      </c>
      <c r="I47" s="96" t="s">
        <v>11</v>
      </c>
    </row>
    <row r="48" ht="12">
      <c r="I48" s="96" t="s">
        <v>6</v>
      </c>
    </row>
    <row r="49" ht="12">
      <c r="I49" s="96" t="s">
        <v>5</v>
      </c>
    </row>
    <row r="50" spans="2:9" ht="15.75" customHeight="1">
      <c r="B50" s="82"/>
      <c r="C50" s="196" t="s">
        <v>4</v>
      </c>
      <c r="D50" s="196"/>
      <c r="E50" s="196"/>
      <c r="F50" s="196"/>
      <c r="G50" s="196"/>
      <c r="H50" s="196"/>
      <c r="I50" s="96" t="s">
        <v>7</v>
      </c>
    </row>
    <row r="51" spans="5:9" ht="29.25" customHeight="1">
      <c r="E51" s="90" t="s">
        <v>87</v>
      </c>
      <c r="F51" s="91" t="s">
        <v>88</v>
      </c>
      <c r="I51" s="80"/>
    </row>
    <row r="52" spans="2:7" ht="15">
      <c r="B52" s="192"/>
      <c r="C52" s="192"/>
      <c r="E52" s="183">
        <f>D24/D6</f>
        <v>7.722222222222222</v>
      </c>
      <c r="F52" s="183">
        <f>D23/D5</f>
        <v>0.8888888888888888</v>
      </c>
      <c r="G52" s="17"/>
    </row>
    <row r="53" spans="2:3" ht="12">
      <c r="B53" s="192"/>
      <c r="C53" s="192"/>
    </row>
    <row r="54" spans="3:10" ht="15">
      <c r="C54" s="206" t="s">
        <v>89</v>
      </c>
      <c r="D54" s="206"/>
      <c r="E54" s="202">
        <f>(E52-F52)/E52</f>
        <v>0.8848920863309353</v>
      </c>
      <c r="F54" s="202"/>
      <c r="J54" s="27"/>
    </row>
    <row r="55" spans="2:10" ht="15">
      <c r="B55" s="190"/>
      <c r="C55" s="190"/>
      <c r="D55" s="190"/>
      <c r="E55" s="81"/>
      <c r="J55" s="27"/>
    </row>
    <row r="56" spans="2:6" ht="15">
      <c r="B56" s="112"/>
      <c r="D56" s="191" t="s">
        <v>53</v>
      </c>
      <c r="E56" s="203">
        <f>ROUND(E54,2)</f>
        <v>0.88</v>
      </c>
      <c r="F56" s="203"/>
    </row>
  </sheetData>
  <sheetProtection/>
  <mergeCells count="41">
    <mergeCell ref="E45:F45"/>
    <mergeCell ref="C45:D45"/>
    <mergeCell ref="B3:F3"/>
    <mergeCell ref="B44:D44"/>
    <mergeCell ref="E44:F44"/>
    <mergeCell ref="B42:D42"/>
    <mergeCell ref="B43:D43"/>
    <mergeCell ref="B40:D40"/>
    <mergeCell ref="B39:D39"/>
    <mergeCell ref="B36:D36"/>
    <mergeCell ref="E30:F30"/>
    <mergeCell ref="B32:D32"/>
    <mergeCell ref="B38:D38"/>
    <mergeCell ref="B1:C1"/>
    <mergeCell ref="B5:C5"/>
    <mergeCell ref="B6:C6"/>
    <mergeCell ref="E42:F42"/>
    <mergeCell ref="E41:F41"/>
    <mergeCell ref="B21:E21"/>
    <mergeCell ref="B23:C23"/>
    <mergeCell ref="B24:C24"/>
    <mergeCell ref="B2:F2"/>
    <mergeCell ref="A35:D35"/>
    <mergeCell ref="G30:H30"/>
    <mergeCell ref="B11:C11"/>
    <mergeCell ref="B12:C12"/>
    <mergeCell ref="B13:C13"/>
    <mergeCell ref="B17:C17"/>
    <mergeCell ref="B18:C18"/>
    <mergeCell ref="B19:C19"/>
    <mergeCell ref="B25:C25"/>
    <mergeCell ref="E54:F54"/>
    <mergeCell ref="E56:F56"/>
    <mergeCell ref="E28:F29"/>
    <mergeCell ref="C54:D54"/>
    <mergeCell ref="B46:D46"/>
    <mergeCell ref="B37:D37"/>
    <mergeCell ref="C50:H50"/>
    <mergeCell ref="E43:F43"/>
    <mergeCell ref="B34:D34"/>
    <mergeCell ref="B33:D33"/>
  </mergeCells>
  <printOptions horizontalCentered="1"/>
  <pageMargins left="0.5" right="0.5" top="0.75" bottom="0.5" header="0.25" footer="0.25"/>
  <pageSetup horizontalDpi="600" verticalDpi="600" orientation="portrait" scale="85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Karen Albert</cp:lastModifiedBy>
  <cp:lastPrinted>2010-11-14T02:37:12Z</cp:lastPrinted>
  <dcterms:created xsi:type="dcterms:W3CDTF">2008-01-10T11:25:24Z</dcterms:created>
  <dcterms:modified xsi:type="dcterms:W3CDTF">2011-03-15T00:22:43Z</dcterms:modified>
  <cp:category/>
  <cp:version/>
  <cp:contentType/>
  <cp:contentStatus/>
</cp:coreProperties>
</file>